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slicers/slicer1.xml" ContentType="application/vnd.ms-excel.slicer+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13"/>
  <workbookPr codeName="ThisWorkbook" hidePivotFieldList="1"/>
  <mc:AlternateContent xmlns:mc="http://schemas.openxmlformats.org/markup-compatibility/2006">
    <mc:Choice Requires="x15">
      <x15ac:absPath xmlns:x15ac="http://schemas.microsoft.com/office/spreadsheetml/2010/11/ac" url="C:\Users\tingl\Dropbox\NACM_2025\"/>
    </mc:Choice>
  </mc:AlternateContent>
  <xr:revisionPtr revIDLastSave="0" documentId="13_ncr:1_{C32DB75B-7F62-47BB-A7A2-7B073DADBA31}" xr6:coauthVersionLast="47" xr6:coauthVersionMax="47" xr10:uidLastSave="{00000000-0000-0000-0000-000000000000}"/>
  <bookViews>
    <workbookView xWindow="-120" yWindow="-120" windowWidth="29040" windowHeight="15720" tabRatio="910" activeTab="5" xr2:uid="{B606908F-60B1-4187-AB8B-7E391B98119B}"/>
  </bookViews>
  <sheets>
    <sheet name="Sales Data" sheetId="89" r:id="rId1"/>
    <sheet name="Example Data" sheetId="51" r:id="rId2"/>
    <sheet name="Data" sheetId="66" r:id="rId3"/>
    <sheet name="Sample Data" sheetId="60" r:id="rId4"/>
    <sheet name="Math Rules" sheetId="86" r:id="rId5"/>
    <sheet name="CONTENT" sheetId="77" r:id="rId6"/>
    <sheet name="2_0_VLOOKUP Example" sheetId="90" r:id="rId7"/>
    <sheet name="2_0_V Lookup" sheetId="87" r:id="rId8"/>
    <sheet name="2_1_Index" sheetId="92" r:id="rId9"/>
    <sheet name="2_1_Match" sheetId="91" r:id="rId10"/>
    <sheet name="2_1_Index-Match Combo" sheetId="112" r:id="rId11"/>
    <sheet name="2_2_XLOOKUP" sheetId="78" r:id="rId12"/>
    <sheet name="2_3_Array Formulas" sheetId="114" r:id="rId13"/>
    <sheet name="2_3_Array" sheetId="113" r:id="rId14"/>
    <sheet name="2_4_GoalSeek" sheetId="115" r:id="rId15"/>
    <sheet name="2_4_Scenarios" sheetId="110" r:id="rId16"/>
    <sheet name="2_5_Named Ranges" sheetId="79" r:id="rId17"/>
    <sheet name="2_6_Dynamic Named Ranges" sheetId="118" r:id="rId18"/>
    <sheet name="2_7_Normal Charts" sheetId="104" r:id="rId19"/>
    <sheet name="2_7_Dynamic Charts" sheetId="120" r:id="rId20"/>
    <sheet name="2_8_Table" sheetId="109" r:id="rId21"/>
    <sheet name="2_8_PivotTable" sheetId="80" r:id="rId22"/>
    <sheet name="2_8_Pivot Table Practice" sheetId="88" r:id="rId23"/>
    <sheet name="2_9_Pivot Table Slicers" sheetId="122" r:id="rId24"/>
    <sheet name="2_10_Group" sheetId="81" r:id="rId25"/>
    <sheet name="2_10_Auto Outline" sheetId="123" r:id="rId26"/>
    <sheet name="2_11_Paste Special" sheetId="124" r:id="rId27"/>
    <sheet name="2_12_Subtotals" sheetId="82" r:id="rId28"/>
  </sheets>
  <definedNames>
    <definedName name="_xlnm._FilterDatabase" localSheetId="22" hidden="1">'2_8_Pivot Table Practice'!$A$3:$F$23</definedName>
    <definedName name="ChartMOnths">OFFSET('2_7_Dynamic Charts'!$N$5,0,0,COUNTA('2_7_Dynamic Charts'!$N:$N)-COUNTA('2_7_Dynamic Charts'!$N$1:$N$4),1)</definedName>
    <definedName name="ChartSales">OFFSET('2_7_Dynamic Charts'!$O$5,0,0,COUNTA('2_7_Dynamic Charts'!$O:$O)-COUNTA('2_7_Dynamic Charts'!$O$1:$O$4),1)</definedName>
    <definedName name="JanSales">'2_5_Named Ranges'!$L$12:$L$14</definedName>
    <definedName name="Slicer_Leader_Group">#N/A</definedName>
    <definedName name="Slicer_Service_Manager">#N/A</definedName>
    <definedName name="Slicer_Vehicle_Type">#N/A</definedName>
    <definedName name="Top_Sales">OFFSET('2_6_Dynamic Named Ranges'!$C$9,0,0,COUNTA('2_6_Dynamic Named Ranges'!$C:$C)-COUNTA('2_6_Dynamic Named Ranges'!$C$1:$C$8),1)</definedName>
  </definedNames>
  <calcPr calcId="191029"/>
  <pivotCaches>
    <pivotCache cacheId="0" r:id="rId29"/>
  </pivotCaches>
  <extLst>
    <ext xmlns:x14="http://schemas.microsoft.com/office/spreadsheetml/2009/9/main" uri="{BBE1A952-AA13-448e-AADC-164F8A28A991}">
      <x14:slicerCaches>
        <x14:slicerCache r:id="rId30"/>
        <x14:slicerCache r:id="rId31"/>
        <x14:slicerCache r:id="rId3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2" i="124" l="1"/>
  <c r="A13" i="124"/>
  <c r="A17" i="124"/>
  <c r="A18" i="124"/>
  <c r="A11" i="124"/>
  <c r="A1" i="124" a="1"/>
  <c r="A1" i="124" s="1"/>
  <c r="H17" i="123"/>
  <c r="G17" i="123"/>
  <c r="F17" i="123"/>
  <c r="D17" i="123"/>
  <c r="C17" i="123"/>
  <c r="B17" i="123"/>
  <c r="I16" i="123"/>
  <c r="E16" i="123"/>
  <c r="I15" i="123"/>
  <c r="E15" i="123"/>
  <c r="H14" i="123"/>
  <c r="G14" i="123"/>
  <c r="F14" i="123"/>
  <c r="I14" i="123" s="1"/>
  <c r="D14" i="123"/>
  <c r="C14" i="123"/>
  <c r="B14" i="123"/>
  <c r="E14" i="123" s="1"/>
  <c r="I13" i="123"/>
  <c r="E13" i="123"/>
  <c r="I12" i="123"/>
  <c r="E12" i="123"/>
  <c r="H11" i="123"/>
  <c r="G11" i="123"/>
  <c r="F11" i="123"/>
  <c r="I11" i="123" s="1"/>
  <c r="D11" i="123"/>
  <c r="C11" i="123"/>
  <c r="B11" i="123"/>
  <c r="E11" i="123" s="1"/>
  <c r="I10" i="123"/>
  <c r="E10" i="123"/>
  <c r="I9" i="123"/>
  <c r="E9" i="123"/>
  <c r="H8" i="123"/>
  <c r="G8" i="123"/>
  <c r="F8" i="123"/>
  <c r="I8" i="123" s="1"/>
  <c r="D8" i="123"/>
  <c r="C8" i="123"/>
  <c r="B8" i="123"/>
  <c r="E8" i="123" s="1"/>
  <c r="I7" i="123"/>
  <c r="E7" i="123"/>
  <c r="I6" i="123"/>
  <c r="E6" i="123"/>
  <c r="A1" i="123" a="1"/>
  <c r="A1" i="123" s="1"/>
  <c r="K462" i="122"/>
  <c r="L462" i="122" s="1"/>
  <c r="E462" i="122"/>
  <c r="K461" i="122"/>
  <c r="L461" i="122" s="1"/>
  <c r="E461" i="122"/>
  <c r="K460" i="122"/>
  <c r="L460" i="122" s="1"/>
  <c r="E460" i="122"/>
  <c r="K459" i="122"/>
  <c r="L459" i="122" s="1"/>
  <c r="E459" i="122"/>
  <c r="K458" i="122"/>
  <c r="L458" i="122" s="1"/>
  <c r="E458" i="122"/>
  <c r="K457" i="122"/>
  <c r="L457" i="122" s="1"/>
  <c r="E457" i="122"/>
  <c r="K456" i="122"/>
  <c r="L456" i="122" s="1"/>
  <c r="E456" i="122"/>
  <c r="K455" i="122"/>
  <c r="L455" i="122" s="1"/>
  <c r="E455" i="122"/>
  <c r="K454" i="122"/>
  <c r="L454" i="122" s="1"/>
  <c r="E454" i="122"/>
  <c r="K453" i="122"/>
  <c r="L453" i="122" s="1"/>
  <c r="E453" i="122"/>
  <c r="K452" i="122"/>
  <c r="L452" i="122" s="1"/>
  <c r="E452" i="122"/>
  <c r="K451" i="122"/>
  <c r="L451" i="122" s="1"/>
  <c r="E451" i="122"/>
  <c r="K450" i="122"/>
  <c r="L450" i="122" s="1"/>
  <c r="E450" i="122"/>
  <c r="K449" i="122"/>
  <c r="L449" i="122" s="1"/>
  <c r="E449" i="122"/>
  <c r="K448" i="122"/>
  <c r="L448" i="122" s="1"/>
  <c r="E448" i="122"/>
  <c r="K447" i="122"/>
  <c r="L447" i="122" s="1"/>
  <c r="E447" i="122"/>
  <c r="K446" i="122"/>
  <c r="L446" i="122" s="1"/>
  <c r="E446" i="122"/>
  <c r="K445" i="122"/>
  <c r="L445" i="122" s="1"/>
  <c r="E445" i="122"/>
  <c r="K444" i="122"/>
  <c r="L444" i="122" s="1"/>
  <c r="E444" i="122"/>
  <c r="K443" i="122"/>
  <c r="L443" i="122" s="1"/>
  <c r="E443" i="122"/>
  <c r="K442" i="122"/>
  <c r="L442" i="122" s="1"/>
  <c r="E442" i="122"/>
  <c r="K441" i="122"/>
  <c r="L441" i="122" s="1"/>
  <c r="E441" i="122"/>
  <c r="K440" i="122"/>
  <c r="L440" i="122" s="1"/>
  <c r="E440" i="122"/>
  <c r="K439" i="122"/>
  <c r="L439" i="122" s="1"/>
  <c r="E439" i="122"/>
  <c r="K438" i="122"/>
  <c r="L438" i="122" s="1"/>
  <c r="E438" i="122"/>
  <c r="K437" i="122"/>
  <c r="L437" i="122" s="1"/>
  <c r="E437" i="122"/>
  <c r="K436" i="122"/>
  <c r="L436" i="122" s="1"/>
  <c r="E436" i="122"/>
  <c r="K435" i="122"/>
  <c r="L435" i="122" s="1"/>
  <c r="E435" i="122"/>
  <c r="K434" i="122"/>
  <c r="L434" i="122" s="1"/>
  <c r="E434" i="122"/>
  <c r="K433" i="122"/>
  <c r="L433" i="122" s="1"/>
  <c r="E433" i="122"/>
  <c r="K432" i="122"/>
  <c r="L432" i="122" s="1"/>
  <c r="E432" i="122"/>
  <c r="K431" i="122"/>
  <c r="L431" i="122" s="1"/>
  <c r="E431" i="122"/>
  <c r="K430" i="122"/>
  <c r="L430" i="122" s="1"/>
  <c r="E430" i="122"/>
  <c r="K429" i="122"/>
  <c r="L429" i="122" s="1"/>
  <c r="E429" i="122"/>
  <c r="K428" i="122"/>
  <c r="L428" i="122" s="1"/>
  <c r="E428" i="122"/>
  <c r="K427" i="122"/>
  <c r="L427" i="122" s="1"/>
  <c r="E427" i="122"/>
  <c r="K426" i="122"/>
  <c r="L426" i="122" s="1"/>
  <c r="E426" i="122"/>
  <c r="K425" i="122"/>
  <c r="L425" i="122" s="1"/>
  <c r="E425" i="122"/>
  <c r="K424" i="122"/>
  <c r="L424" i="122" s="1"/>
  <c r="E424" i="122"/>
  <c r="K423" i="122"/>
  <c r="L423" i="122" s="1"/>
  <c r="E423" i="122"/>
  <c r="K422" i="122"/>
  <c r="L422" i="122" s="1"/>
  <c r="E422" i="122"/>
  <c r="K421" i="122"/>
  <c r="L421" i="122" s="1"/>
  <c r="E421" i="122"/>
  <c r="K420" i="122"/>
  <c r="L420" i="122" s="1"/>
  <c r="E420" i="122"/>
  <c r="K419" i="122"/>
  <c r="L419" i="122" s="1"/>
  <c r="E419" i="122"/>
  <c r="K418" i="122"/>
  <c r="L418" i="122" s="1"/>
  <c r="E418" i="122"/>
  <c r="K417" i="122"/>
  <c r="L417" i="122" s="1"/>
  <c r="E417" i="122"/>
  <c r="K416" i="122"/>
  <c r="L416" i="122" s="1"/>
  <c r="E416" i="122"/>
  <c r="K415" i="122"/>
  <c r="L415" i="122" s="1"/>
  <c r="E415" i="122"/>
  <c r="K414" i="122"/>
  <c r="L414" i="122" s="1"/>
  <c r="E414" i="122"/>
  <c r="K413" i="122"/>
  <c r="L413" i="122" s="1"/>
  <c r="E413" i="122"/>
  <c r="K412" i="122"/>
  <c r="L412" i="122" s="1"/>
  <c r="E412" i="122"/>
  <c r="K411" i="122"/>
  <c r="L411" i="122" s="1"/>
  <c r="E411" i="122"/>
  <c r="K410" i="122"/>
  <c r="L410" i="122" s="1"/>
  <c r="E410" i="122"/>
  <c r="K409" i="122"/>
  <c r="L409" i="122" s="1"/>
  <c r="E409" i="122"/>
  <c r="K408" i="122"/>
  <c r="L408" i="122" s="1"/>
  <c r="E408" i="122"/>
  <c r="K407" i="122"/>
  <c r="L407" i="122" s="1"/>
  <c r="E407" i="122"/>
  <c r="K406" i="122"/>
  <c r="L406" i="122" s="1"/>
  <c r="E406" i="122"/>
  <c r="K405" i="122"/>
  <c r="L405" i="122" s="1"/>
  <c r="E405" i="122"/>
  <c r="K404" i="122"/>
  <c r="L404" i="122" s="1"/>
  <c r="E404" i="122"/>
  <c r="K403" i="122"/>
  <c r="L403" i="122" s="1"/>
  <c r="E403" i="122"/>
  <c r="K402" i="122"/>
  <c r="L402" i="122" s="1"/>
  <c r="E402" i="122"/>
  <c r="K401" i="122"/>
  <c r="L401" i="122" s="1"/>
  <c r="E401" i="122"/>
  <c r="K400" i="122"/>
  <c r="L400" i="122" s="1"/>
  <c r="E400" i="122"/>
  <c r="K399" i="122"/>
  <c r="L399" i="122" s="1"/>
  <c r="E399" i="122"/>
  <c r="K398" i="122"/>
  <c r="L398" i="122" s="1"/>
  <c r="E398" i="122"/>
  <c r="K397" i="122"/>
  <c r="L397" i="122" s="1"/>
  <c r="E397" i="122"/>
  <c r="K396" i="122"/>
  <c r="L396" i="122" s="1"/>
  <c r="E396" i="122"/>
  <c r="K395" i="122"/>
  <c r="L395" i="122" s="1"/>
  <c r="E395" i="122"/>
  <c r="K394" i="122"/>
  <c r="L394" i="122" s="1"/>
  <c r="E394" i="122"/>
  <c r="K393" i="122"/>
  <c r="L393" i="122" s="1"/>
  <c r="E393" i="122"/>
  <c r="K392" i="122"/>
  <c r="L392" i="122" s="1"/>
  <c r="E392" i="122"/>
  <c r="K391" i="122"/>
  <c r="L391" i="122" s="1"/>
  <c r="E391" i="122"/>
  <c r="K390" i="122"/>
  <c r="L390" i="122" s="1"/>
  <c r="E390" i="122"/>
  <c r="K389" i="122"/>
  <c r="L389" i="122" s="1"/>
  <c r="E389" i="122"/>
  <c r="K388" i="122"/>
  <c r="L388" i="122" s="1"/>
  <c r="E388" i="122"/>
  <c r="K387" i="122"/>
  <c r="L387" i="122" s="1"/>
  <c r="E387" i="122"/>
  <c r="K386" i="122"/>
  <c r="L386" i="122" s="1"/>
  <c r="E386" i="122"/>
  <c r="K385" i="122"/>
  <c r="L385" i="122" s="1"/>
  <c r="E385" i="122"/>
  <c r="K384" i="122"/>
  <c r="L384" i="122" s="1"/>
  <c r="E384" i="122"/>
  <c r="K383" i="122"/>
  <c r="L383" i="122" s="1"/>
  <c r="E383" i="122"/>
  <c r="K382" i="122"/>
  <c r="L382" i="122" s="1"/>
  <c r="E382" i="122"/>
  <c r="K381" i="122"/>
  <c r="L381" i="122" s="1"/>
  <c r="E381" i="122"/>
  <c r="K380" i="122"/>
  <c r="L380" i="122" s="1"/>
  <c r="E380" i="122"/>
  <c r="K379" i="122"/>
  <c r="L379" i="122" s="1"/>
  <c r="E379" i="122"/>
  <c r="K378" i="122"/>
  <c r="L378" i="122" s="1"/>
  <c r="E378" i="122"/>
  <c r="K377" i="122"/>
  <c r="L377" i="122" s="1"/>
  <c r="E377" i="122"/>
  <c r="K376" i="122"/>
  <c r="L376" i="122" s="1"/>
  <c r="E376" i="122"/>
  <c r="K375" i="122"/>
  <c r="L375" i="122" s="1"/>
  <c r="E375" i="122"/>
  <c r="K374" i="122"/>
  <c r="L374" i="122" s="1"/>
  <c r="E374" i="122"/>
  <c r="K373" i="122"/>
  <c r="L373" i="122" s="1"/>
  <c r="E373" i="122"/>
  <c r="K372" i="122"/>
  <c r="L372" i="122" s="1"/>
  <c r="E372" i="122"/>
  <c r="K371" i="122"/>
  <c r="L371" i="122" s="1"/>
  <c r="E371" i="122"/>
  <c r="K370" i="122"/>
  <c r="L370" i="122" s="1"/>
  <c r="E370" i="122"/>
  <c r="K369" i="122"/>
  <c r="L369" i="122" s="1"/>
  <c r="E369" i="122"/>
  <c r="K368" i="122"/>
  <c r="L368" i="122" s="1"/>
  <c r="E368" i="122"/>
  <c r="K367" i="122"/>
  <c r="L367" i="122" s="1"/>
  <c r="E367" i="122"/>
  <c r="K366" i="122"/>
  <c r="L366" i="122" s="1"/>
  <c r="E366" i="122"/>
  <c r="K365" i="122"/>
  <c r="L365" i="122" s="1"/>
  <c r="E365" i="122"/>
  <c r="K364" i="122"/>
  <c r="L364" i="122" s="1"/>
  <c r="E364" i="122"/>
  <c r="K363" i="122"/>
  <c r="L363" i="122" s="1"/>
  <c r="E363" i="122"/>
  <c r="K362" i="122"/>
  <c r="L362" i="122" s="1"/>
  <c r="E362" i="122"/>
  <c r="K361" i="122"/>
  <c r="L361" i="122" s="1"/>
  <c r="E361" i="122"/>
  <c r="K360" i="122"/>
  <c r="L360" i="122" s="1"/>
  <c r="E360" i="122"/>
  <c r="K359" i="122"/>
  <c r="L359" i="122" s="1"/>
  <c r="E359" i="122"/>
  <c r="K358" i="122"/>
  <c r="L358" i="122" s="1"/>
  <c r="E358" i="122"/>
  <c r="K357" i="122"/>
  <c r="L357" i="122" s="1"/>
  <c r="E357" i="122"/>
  <c r="K356" i="122"/>
  <c r="L356" i="122" s="1"/>
  <c r="E356" i="122"/>
  <c r="K355" i="122"/>
  <c r="L355" i="122" s="1"/>
  <c r="E355" i="122"/>
  <c r="K354" i="122"/>
  <c r="L354" i="122" s="1"/>
  <c r="E354" i="122"/>
  <c r="K353" i="122"/>
  <c r="L353" i="122" s="1"/>
  <c r="E353" i="122"/>
  <c r="K352" i="122"/>
  <c r="L352" i="122" s="1"/>
  <c r="E352" i="122"/>
  <c r="K351" i="122"/>
  <c r="L351" i="122" s="1"/>
  <c r="E351" i="122"/>
  <c r="K350" i="122"/>
  <c r="L350" i="122" s="1"/>
  <c r="E350" i="122"/>
  <c r="K349" i="122"/>
  <c r="L349" i="122" s="1"/>
  <c r="E349" i="122"/>
  <c r="K348" i="122"/>
  <c r="L348" i="122" s="1"/>
  <c r="E348" i="122"/>
  <c r="K347" i="122"/>
  <c r="L347" i="122" s="1"/>
  <c r="E347" i="122"/>
  <c r="K346" i="122"/>
  <c r="L346" i="122" s="1"/>
  <c r="E346" i="122"/>
  <c r="K345" i="122"/>
  <c r="L345" i="122" s="1"/>
  <c r="E345" i="122"/>
  <c r="K344" i="122"/>
  <c r="L344" i="122" s="1"/>
  <c r="E344" i="122"/>
  <c r="K343" i="122"/>
  <c r="L343" i="122" s="1"/>
  <c r="E343" i="122"/>
  <c r="K342" i="122"/>
  <c r="L342" i="122" s="1"/>
  <c r="E342" i="122"/>
  <c r="K341" i="122"/>
  <c r="L341" i="122" s="1"/>
  <c r="E341" i="122"/>
  <c r="K340" i="122"/>
  <c r="L340" i="122" s="1"/>
  <c r="E340" i="122"/>
  <c r="K339" i="122"/>
  <c r="L339" i="122" s="1"/>
  <c r="E339" i="122"/>
  <c r="K338" i="122"/>
  <c r="L338" i="122" s="1"/>
  <c r="E338" i="122"/>
  <c r="K337" i="122"/>
  <c r="L337" i="122" s="1"/>
  <c r="E337" i="122"/>
  <c r="K336" i="122"/>
  <c r="L336" i="122" s="1"/>
  <c r="E336" i="122"/>
  <c r="K335" i="122"/>
  <c r="L335" i="122" s="1"/>
  <c r="E335" i="122"/>
  <c r="K334" i="122"/>
  <c r="L334" i="122" s="1"/>
  <c r="E334" i="122"/>
  <c r="K333" i="122"/>
  <c r="L333" i="122" s="1"/>
  <c r="E333" i="122"/>
  <c r="K332" i="122"/>
  <c r="L332" i="122" s="1"/>
  <c r="E332" i="122"/>
  <c r="K331" i="122"/>
  <c r="L331" i="122" s="1"/>
  <c r="E331" i="122"/>
  <c r="K330" i="122"/>
  <c r="L330" i="122" s="1"/>
  <c r="E330" i="122"/>
  <c r="K329" i="122"/>
  <c r="L329" i="122" s="1"/>
  <c r="E329" i="122"/>
  <c r="K328" i="122"/>
  <c r="L328" i="122" s="1"/>
  <c r="E328" i="122"/>
  <c r="K327" i="122"/>
  <c r="L327" i="122" s="1"/>
  <c r="E327" i="122"/>
  <c r="K326" i="122"/>
  <c r="L326" i="122" s="1"/>
  <c r="E326" i="122"/>
  <c r="K325" i="122"/>
  <c r="L325" i="122" s="1"/>
  <c r="E325" i="122"/>
  <c r="K324" i="122"/>
  <c r="L324" i="122" s="1"/>
  <c r="E324" i="122"/>
  <c r="K323" i="122"/>
  <c r="L323" i="122" s="1"/>
  <c r="E323" i="122"/>
  <c r="K322" i="122"/>
  <c r="L322" i="122" s="1"/>
  <c r="E322" i="122"/>
  <c r="K321" i="122"/>
  <c r="L321" i="122" s="1"/>
  <c r="E321" i="122"/>
  <c r="K320" i="122"/>
  <c r="L320" i="122" s="1"/>
  <c r="E320" i="122"/>
  <c r="K319" i="122"/>
  <c r="L319" i="122" s="1"/>
  <c r="E319" i="122"/>
  <c r="K318" i="122"/>
  <c r="L318" i="122" s="1"/>
  <c r="E318" i="122"/>
  <c r="K317" i="122"/>
  <c r="L317" i="122" s="1"/>
  <c r="E317" i="122"/>
  <c r="K316" i="122"/>
  <c r="L316" i="122" s="1"/>
  <c r="E316" i="122"/>
  <c r="K315" i="122"/>
  <c r="L315" i="122" s="1"/>
  <c r="E315" i="122"/>
  <c r="K314" i="122"/>
  <c r="L314" i="122" s="1"/>
  <c r="E314" i="122"/>
  <c r="K313" i="122"/>
  <c r="L313" i="122" s="1"/>
  <c r="E313" i="122"/>
  <c r="K312" i="122"/>
  <c r="L312" i="122" s="1"/>
  <c r="E312" i="122"/>
  <c r="K311" i="122"/>
  <c r="L311" i="122" s="1"/>
  <c r="E311" i="122"/>
  <c r="K310" i="122"/>
  <c r="L310" i="122" s="1"/>
  <c r="E310" i="122"/>
  <c r="K309" i="122"/>
  <c r="L309" i="122" s="1"/>
  <c r="E309" i="122"/>
  <c r="K308" i="122"/>
  <c r="L308" i="122" s="1"/>
  <c r="E308" i="122"/>
  <c r="K307" i="122"/>
  <c r="L307" i="122" s="1"/>
  <c r="E307" i="122"/>
  <c r="K306" i="122"/>
  <c r="L306" i="122" s="1"/>
  <c r="E306" i="122"/>
  <c r="K305" i="122"/>
  <c r="L305" i="122" s="1"/>
  <c r="E305" i="122"/>
  <c r="K304" i="122"/>
  <c r="L304" i="122" s="1"/>
  <c r="E304" i="122"/>
  <c r="K303" i="122"/>
  <c r="L303" i="122" s="1"/>
  <c r="E303" i="122"/>
  <c r="K302" i="122"/>
  <c r="L302" i="122" s="1"/>
  <c r="E302" i="122"/>
  <c r="K301" i="122"/>
  <c r="L301" i="122" s="1"/>
  <c r="E301" i="122"/>
  <c r="K300" i="122"/>
  <c r="L300" i="122" s="1"/>
  <c r="E300" i="122"/>
  <c r="K299" i="122"/>
  <c r="L299" i="122" s="1"/>
  <c r="E299" i="122"/>
  <c r="K298" i="122"/>
  <c r="L298" i="122" s="1"/>
  <c r="E298" i="122"/>
  <c r="K297" i="122"/>
  <c r="L297" i="122" s="1"/>
  <c r="E297" i="122"/>
  <c r="K296" i="122"/>
  <c r="L296" i="122" s="1"/>
  <c r="E296" i="122"/>
  <c r="K295" i="122"/>
  <c r="L295" i="122" s="1"/>
  <c r="E295" i="122"/>
  <c r="K294" i="122"/>
  <c r="L294" i="122" s="1"/>
  <c r="E294" i="122"/>
  <c r="K293" i="122"/>
  <c r="L293" i="122" s="1"/>
  <c r="E293" i="122"/>
  <c r="K292" i="122"/>
  <c r="L292" i="122" s="1"/>
  <c r="E292" i="122"/>
  <c r="K291" i="122"/>
  <c r="L291" i="122" s="1"/>
  <c r="E291" i="122"/>
  <c r="K290" i="122"/>
  <c r="L290" i="122" s="1"/>
  <c r="E290" i="122"/>
  <c r="K289" i="122"/>
  <c r="L289" i="122" s="1"/>
  <c r="E289" i="122"/>
  <c r="K288" i="122"/>
  <c r="L288" i="122" s="1"/>
  <c r="E288" i="122"/>
  <c r="K287" i="122"/>
  <c r="L287" i="122" s="1"/>
  <c r="E287" i="122"/>
  <c r="K286" i="122"/>
  <c r="L286" i="122" s="1"/>
  <c r="E286" i="122"/>
  <c r="K285" i="122"/>
  <c r="L285" i="122" s="1"/>
  <c r="E285" i="122"/>
  <c r="K284" i="122"/>
  <c r="L284" i="122" s="1"/>
  <c r="E284" i="122"/>
  <c r="K283" i="122"/>
  <c r="L283" i="122" s="1"/>
  <c r="E283" i="122"/>
  <c r="K282" i="122"/>
  <c r="L282" i="122" s="1"/>
  <c r="E282" i="122"/>
  <c r="K281" i="122"/>
  <c r="L281" i="122" s="1"/>
  <c r="E281" i="122"/>
  <c r="K280" i="122"/>
  <c r="L280" i="122" s="1"/>
  <c r="E280" i="122"/>
  <c r="K279" i="122"/>
  <c r="L279" i="122" s="1"/>
  <c r="E279" i="122"/>
  <c r="K278" i="122"/>
  <c r="L278" i="122" s="1"/>
  <c r="E278" i="122"/>
  <c r="K277" i="122"/>
  <c r="L277" i="122" s="1"/>
  <c r="E277" i="122"/>
  <c r="K276" i="122"/>
  <c r="L276" i="122" s="1"/>
  <c r="E276" i="122"/>
  <c r="K275" i="122"/>
  <c r="L275" i="122" s="1"/>
  <c r="E275" i="122"/>
  <c r="K274" i="122"/>
  <c r="L274" i="122" s="1"/>
  <c r="E274" i="122"/>
  <c r="K273" i="122"/>
  <c r="L273" i="122" s="1"/>
  <c r="E273" i="122"/>
  <c r="K272" i="122"/>
  <c r="L272" i="122" s="1"/>
  <c r="E272" i="122"/>
  <c r="K271" i="122"/>
  <c r="L271" i="122" s="1"/>
  <c r="E271" i="122"/>
  <c r="K270" i="122"/>
  <c r="L270" i="122" s="1"/>
  <c r="E270" i="122"/>
  <c r="K269" i="122"/>
  <c r="L269" i="122" s="1"/>
  <c r="E269" i="122"/>
  <c r="K268" i="122"/>
  <c r="L268" i="122" s="1"/>
  <c r="E268" i="122"/>
  <c r="K267" i="122"/>
  <c r="L267" i="122" s="1"/>
  <c r="E267" i="122"/>
  <c r="K266" i="122"/>
  <c r="L266" i="122" s="1"/>
  <c r="E266" i="122"/>
  <c r="K265" i="122"/>
  <c r="L265" i="122" s="1"/>
  <c r="E265" i="122"/>
  <c r="K264" i="122"/>
  <c r="L264" i="122" s="1"/>
  <c r="E264" i="122"/>
  <c r="K263" i="122"/>
  <c r="L263" i="122" s="1"/>
  <c r="E263" i="122"/>
  <c r="K262" i="122"/>
  <c r="L262" i="122" s="1"/>
  <c r="E262" i="122"/>
  <c r="K261" i="122"/>
  <c r="L261" i="122" s="1"/>
  <c r="E261" i="122"/>
  <c r="K260" i="122"/>
  <c r="L260" i="122" s="1"/>
  <c r="E260" i="122"/>
  <c r="K259" i="122"/>
  <c r="L259" i="122" s="1"/>
  <c r="E259" i="122"/>
  <c r="K258" i="122"/>
  <c r="L258" i="122" s="1"/>
  <c r="E258" i="122"/>
  <c r="K257" i="122"/>
  <c r="L257" i="122" s="1"/>
  <c r="E257" i="122"/>
  <c r="K256" i="122"/>
  <c r="L256" i="122" s="1"/>
  <c r="E256" i="122"/>
  <c r="K255" i="122"/>
  <c r="L255" i="122" s="1"/>
  <c r="E255" i="122"/>
  <c r="K254" i="122"/>
  <c r="L254" i="122" s="1"/>
  <c r="E254" i="122"/>
  <c r="K253" i="122"/>
  <c r="L253" i="122" s="1"/>
  <c r="E253" i="122"/>
  <c r="K252" i="122"/>
  <c r="L252" i="122" s="1"/>
  <c r="E252" i="122"/>
  <c r="K251" i="122"/>
  <c r="L251" i="122" s="1"/>
  <c r="E251" i="122"/>
  <c r="K250" i="122"/>
  <c r="L250" i="122" s="1"/>
  <c r="E250" i="122"/>
  <c r="K249" i="122"/>
  <c r="L249" i="122" s="1"/>
  <c r="E249" i="122"/>
  <c r="K248" i="122"/>
  <c r="L248" i="122" s="1"/>
  <c r="E248" i="122"/>
  <c r="K247" i="122"/>
  <c r="L247" i="122" s="1"/>
  <c r="E247" i="122"/>
  <c r="K246" i="122"/>
  <c r="L246" i="122" s="1"/>
  <c r="E246" i="122"/>
  <c r="K245" i="122"/>
  <c r="L245" i="122" s="1"/>
  <c r="E245" i="122"/>
  <c r="K244" i="122"/>
  <c r="L244" i="122" s="1"/>
  <c r="E244" i="122"/>
  <c r="K243" i="122"/>
  <c r="L243" i="122" s="1"/>
  <c r="E243" i="122"/>
  <c r="K242" i="122"/>
  <c r="L242" i="122" s="1"/>
  <c r="E242" i="122"/>
  <c r="K241" i="122"/>
  <c r="L241" i="122" s="1"/>
  <c r="E241" i="122"/>
  <c r="K240" i="122"/>
  <c r="L240" i="122" s="1"/>
  <c r="E240" i="122"/>
  <c r="K239" i="122"/>
  <c r="L239" i="122" s="1"/>
  <c r="E239" i="122"/>
  <c r="K238" i="122"/>
  <c r="L238" i="122" s="1"/>
  <c r="E238" i="122"/>
  <c r="K237" i="122"/>
  <c r="L237" i="122" s="1"/>
  <c r="E237" i="122"/>
  <c r="K236" i="122"/>
  <c r="L236" i="122" s="1"/>
  <c r="E236" i="122"/>
  <c r="K235" i="122"/>
  <c r="L235" i="122" s="1"/>
  <c r="E235" i="122"/>
  <c r="K234" i="122"/>
  <c r="L234" i="122" s="1"/>
  <c r="E234" i="122"/>
  <c r="K233" i="122"/>
  <c r="L233" i="122" s="1"/>
  <c r="E233" i="122"/>
  <c r="K232" i="122"/>
  <c r="L232" i="122" s="1"/>
  <c r="E232" i="122"/>
  <c r="K231" i="122"/>
  <c r="L231" i="122" s="1"/>
  <c r="E231" i="122"/>
  <c r="K230" i="122"/>
  <c r="L230" i="122" s="1"/>
  <c r="E230" i="122"/>
  <c r="K229" i="122"/>
  <c r="L229" i="122" s="1"/>
  <c r="E229" i="122"/>
  <c r="K228" i="122"/>
  <c r="L228" i="122" s="1"/>
  <c r="E228" i="122"/>
  <c r="K227" i="122"/>
  <c r="L227" i="122" s="1"/>
  <c r="E227" i="122"/>
  <c r="K226" i="122"/>
  <c r="L226" i="122" s="1"/>
  <c r="E226" i="122"/>
  <c r="K225" i="122"/>
  <c r="L225" i="122" s="1"/>
  <c r="E225" i="122"/>
  <c r="K224" i="122"/>
  <c r="L224" i="122" s="1"/>
  <c r="E224" i="122"/>
  <c r="K223" i="122"/>
  <c r="L223" i="122" s="1"/>
  <c r="E223" i="122"/>
  <c r="K222" i="122"/>
  <c r="L222" i="122" s="1"/>
  <c r="E222" i="122"/>
  <c r="K221" i="122"/>
  <c r="L221" i="122" s="1"/>
  <c r="E221" i="122"/>
  <c r="K220" i="122"/>
  <c r="L220" i="122" s="1"/>
  <c r="E220" i="122"/>
  <c r="K219" i="122"/>
  <c r="L219" i="122" s="1"/>
  <c r="E219" i="122"/>
  <c r="K218" i="122"/>
  <c r="L218" i="122" s="1"/>
  <c r="E218" i="122"/>
  <c r="K217" i="122"/>
  <c r="L217" i="122" s="1"/>
  <c r="E217" i="122"/>
  <c r="K216" i="122"/>
  <c r="L216" i="122" s="1"/>
  <c r="E216" i="122"/>
  <c r="K215" i="122"/>
  <c r="L215" i="122" s="1"/>
  <c r="E215" i="122"/>
  <c r="K214" i="122"/>
  <c r="L214" i="122" s="1"/>
  <c r="E214" i="122"/>
  <c r="K213" i="122"/>
  <c r="L213" i="122" s="1"/>
  <c r="E213" i="122"/>
  <c r="K212" i="122"/>
  <c r="L212" i="122" s="1"/>
  <c r="E212" i="122"/>
  <c r="K211" i="122"/>
  <c r="L211" i="122" s="1"/>
  <c r="E211" i="122"/>
  <c r="K210" i="122"/>
  <c r="L210" i="122" s="1"/>
  <c r="E210" i="122"/>
  <c r="K209" i="122"/>
  <c r="L209" i="122" s="1"/>
  <c r="E209" i="122"/>
  <c r="K208" i="122"/>
  <c r="L208" i="122" s="1"/>
  <c r="E208" i="122"/>
  <c r="K207" i="122"/>
  <c r="L207" i="122" s="1"/>
  <c r="E207" i="122"/>
  <c r="K206" i="122"/>
  <c r="L206" i="122" s="1"/>
  <c r="E206" i="122"/>
  <c r="K205" i="122"/>
  <c r="L205" i="122" s="1"/>
  <c r="E205" i="122"/>
  <c r="K204" i="122"/>
  <c r="L204" i="122" s="1"/>
  <c r="E204" i="122"/>
  <c r="K203" i="122"/>
  <c r="L203" i="122" s="1"/>
  <c r="E203" i="122"/>
  <c r="K202" i="122"/>
  <c r="L202" i="122" s="1"/>
  <c r="E202" i="122"/>
  <c r="K201" i="122"/>
  <c r="L201" i="122" s="1"/>
  <c r="E201" i="122"/>
  <c r="K200" i="122"/>
  <c r="L200" i="122" s="1"/>
  <c r="E200" i="122"/>
  <c r="K199" i="122"/>
  <c r="L199" i="122" s="1"/>
  <c r="E199" i="122"/>
  <c r="K198" i="122"/>
  <c r="L198" i="122" s="1"/>
  <c r="E198" i="122"/>
  <c r="K197" i="122"/>
  <c r="L197" i="122" s="1"/>
  <c r="E197" i="122"/>
  <c r="K196" i="122"/>
  <c r="L196" i="122" s="1"/>
  <c r="E196" i="122"/>
  <c r="K195" i="122"/>
  <c r="L195" i="122" s="1"/>
  <c r="E195" i="122"/>
  <c r="K194" i="122"/>
  <c r="L194" i="122" s="1"/>
  <c r="E194" i="122"/>
  <c r="K193" i="122"/>
  <c r="L193" i="122" s="1"/>
  <c r="E193" i="122"/>
  <c r="K192" i="122"/>
  <c r="L192" i="122" s="1"/>
  <c r="E192" i="122"/>
  <c r="K191" i="122"/>
  <c r="L191" i="122" s="1"/>
  <c r="E191" i="122"/>
  <c r="K190" i="122"/>
  <c r="L190" i="122" s="1"/>
  <c r="E190" i="122"/>
  <c r="K189" i="122"/>
  <c r="L189" i="122" s="1"/>
  <c r="E189" i="122"/>
  <c r="K188" i="122"/>
  <c r="L188" i="122" s="1"/>
  <c r="E188" i="122"/>
  <c r="K187" i="122"/>
  <c r="L187" i="122" s="1"/>
  <c r="E187" i="122"/>
  <c r="K186" i="122"/>
  <c r="L186" i="122" s="1"/>
  <c r="E186" i="122"/>
  <c r="K185" i="122"/>
  <c r="L185" i="122" s="1"/>
  <c r="E185" i="122"/>
  <c r="K184" i="122"/>
  <c r="L184" i="122" s="1"/>
  <c r="E184" i="122"/>
  <c r="K183" i="122"/>
  <c r="L183" i="122" s="1"/>
  <c r="E183" i="122"/>
  <c r="K182" i="122"/>
  <c r="L182" i="122" s="1"/>
  <c r="E182" i="122"/>
  <c r="K181" i="122"/>
  <c r="L181" i="122" s="1"/>
  <c r="E181" i="122"/>
  <c r="K180" i="122"/>
  <c r="L180" i="122" s="1"/>
  <c r="E180" i="122"/>
  <c r="K179" i="122"/>
  <c r="L179" i="122" s="1"/>
  <c r="E179" i="122"/>
  <c r="K178" i="122"/>
  <c r="L178" i="122" s="1"/>
  <c r="E178" i="122"/>
  <c r="K177" i="122"/>
  <c r="L177" i="122" s="1"/>
  <c r="E177" i="122"/>
  <c r="K176" i="122"/>
  <c r="L176" i="122" s="1"/>
  <c r="E176" i="122"/>
  <c r="K175" i="122"/>
  <c r="L175" i="122" s="1"/>
  <c r="E175" i="122"/>
  <c r="K174" i="122"/>
  <c r="L174" i="122" s="1"/>
  <c r="E174" i="122"/>
  <c r="K173" i="122"/>
  <c r="L173" i="122" s="1"/>
  <c r="E173" i="122"/>
  <c r="K172" i="122"/>
  <c r="L172" i="122" s="1"/>
  <c r="E172" i="122"/>
  <c r="K171" i="122"/>
  <c r="L171" i="122" s="1"/>
  <c r="E171" i="122"/>
  <c r="K170" i="122"/>
  <c r="L170" i="122" s="1"/>
  <c r="E170" i="122"/>
  <c r="K169" i="122"/>
  <c r="L169" i="122" s="1"/>
  <c r="E169" i="122"/>
  <c r="K168" i="122"/>
  <c r="L168" i="122" s="1"/>
  <c r="E168" i="122"/>
  <c r="K167" i="122"/>
  <c r="L167" i="122" s="1"/>
  <c r="E167" i="122"/>
  <c r="K166" i="122"/>
  <c r="L166" i="122" s="1"/>
  <c r="E166" i="122"/>
  <c r="K165" i="122"/>
  <c r="L165" i="122" s="1"/>
  <c r="E165" i="122"/>
  <c r="K164" i="122"/>
  <c r="L164" i="122" s="1"/>
  <c r="E164" i="122"/>
  <c r="K163" i="122"/>
  <c r="L163" i="122" s="1"/>
  <c r="E163" i="122"/>
  <c r="K162" i="122"/>
  <c r="L162" i="122" s="1"/>
  <c r="E162" i="122"/>
  <c r="K161" i="122"/>
  <c r="L161" i="122" s="1"/>
  <c r="E161" i="122"/>
  <c r="K160" i="122"/>
  <c r="L160" i="122" s="1"/>
  <c r="E160" i="122"/>
  <c r="K159" i="122"/>
  <c r="L159" i="122" s="1"/>
  <c r="E159" i="122"/>
  <c r="K158" i="122"/>
  <c r="L158" i="122" s="1"/>
  <c r="E158" i="122"/>
  <c r="K157" i="122"/>
  <c r="L157" i="122" s="1"/>
  <c r="E157" i="122"/>
  <c r="K156" i="122"/>
  <c r="L156" i="122" s="1"/>
  <c r="E156" i="122"/>
  <c r="K155" i="122"/>
  <c r="L155" i="122" s="1"/>
  <c r="E155" i="122"/>
  <c r="K154" i="122"/>
  <c r="L154" i="122" s="1"/>
  <c r="E154" i="122"/>
  <c r="K153" i="122"/>
  <c r="L153" i="122" s="1"/>
  <c r="E153" i="122"/>
  <c r="K152" i="122"/>
  <c r="L152" i="122" s="1"/>
  <c r="E152" i="122"/>
  <c r="K151" i="122"/>
  <c r="L151" i="122" s="1"/>
  <c r="E151" i="122"/>
  <c r="K150" i="122"/>
  <c r="L150" i="122" s="1"/>
  <c r="E150" i="122"/>
  <c r="K149" i="122"/>
  <c r="L149" i="122" s="1"/>
  <c r="E149" i="122"/>
  <c r="K148" i="122"/>
  <c r="L148" i="122" s="1"/>
  <c r="E148" i="122"/>
  <c r="K147" i="122"/>
  <c r="L147" i="122" s="1"/>
  <c r="E147" i="122"/>
  <c r="K146" i="122"/>
  <c r="L146" i="122" s="1"/>
  <c r="E146" i="122"/>
  <c r="K145" i="122"/>
  <c r="L145" i="122" s="1"/>
  <c r="E145" i="122"/>
  <c r="K144" i="122"/>
  <c r="L144" i="122" s="1"/>
  <c r="E144" i="122"/>
  <c r="K143" i="122"/>
  <c r="L143" i="122" s="1"/>
  <c r="E143" i="122"/>
  <c r="K142" i="122"/>
  <c r="L142" i="122" s="1"/>
  <c r="E142" i="122"/>
  <c r="K141" i="122"/>
  <c r="L141" i="122" s="1"/>
  <c r="E141" i="122"/>
  <c r="K140" i="122"/>
  <c r="L140" i="122" s="1"/>
  <c r="E140" i="122"/>
  <c r="K139" i="122"/>
  <c r="L139" i="122" s="1"/>
  <c r="E139" i="122"/>
  <c r="K138" i="122"/>
  <c r="L138" i="122" s="1"/>
  <c r="E138" i="122"/>
  <c r="K137" i="122"/>
  <c r="L137" i="122" s="1"/>
  <c r="E137" i="122"/>
  <c r="K136" i="122"/>
  <c r="L136" i="122" s="1"/>
  <c r="E136" i="122"/>
  <c r="K135" i="122"/>
  <c r="L135" i="122" s="1"/>
  <c r="E135" i="122"/>
  <c r="K134" i="122"/>
  <c r="L134" i="122" s="1"/>
  <c r="E134" i="122"/>
  <c r="K133" i="122"/>
  <c r="L133" i="122" s="1"/>
  <c r="E133" i="122"/>
  <c r="K132" i="122"/>
  <c r="L132" i="122" s="1"/>
  <c r="E132" i="122"/>
  <c r="K131" i="122"/>
  <c r="L131" i="122" s="1"/>
  <c r="E131" i="122"/>
  <c r="K130" i="122"/>
  <c r="L130" i="122" s="1"/>
  <c r="E130" i="122"/>
  <c r="K129" i="122"/>
  <c r="L129" i="122" s="1"/>
  <c r="E129" i="122"/>
  <c r="K128" i="122"/>
  <c r="L128" i="122" s="1"/>
  <c r="E128" i="122"/>
  <c r="K127" i="122"/>
  <c r="L127" i="122" s="1"/>
  <c r="E127" i="122"/>
  <c r="K126" i="122"/>
  <c r="L126" i="122" s="1"/>
  <c r="E126" i="122"/>
  <c r="K125" i="122"/>
  <c r="L125" i="122" s="1"/>
  <c r="E125" i="122"/>
  <c r="K124" i="122"/>
  <c r="L124" i="122" s="1"/>
  <c r="E124" i="122"/>
  <c r="K123" i="122"/>
  <c r="L123" i="122" s="1"/>
  <c r="E123" i="122"/>
  <c r="K122" i="122"/>
  <c r="L122" i="122" s="1"/>
  <c r="E122" i="122"/>
  <c r="K121" i="122"/>
  <c r="L121" i="122" s="1"/>
  <c r="E121" i="122"/>
  <c r="K120" i="122"/>
  <c r="L120" i="122" s="1"/>
  <c r="E120" i="122"/>
  <c r="K119" i="122"/>
  <c r="L119" i="122" s="1"/>
  <c r="E119" i="122"/>
  <c r="K118" i="122"/>
  <c r="L118" i="122" s="1"/>
  <c r="E118" i="122"/>
  <c r="K117" i="122"/>
  <c r="L117" i="122" s="1"/>
  <c r="E117" i="122"/>
  <c r="K116" i="122"/>
  <c r="L116" i="122" s="1"/>
  <c r="E116" i="122"/>
  <c r="K115" i="122"/>
  <c r="L115" i="122" s="1"/>
  <c r="E115" i="122"/>
  <c r="K114" i="122"/>
  <c r="L114" i="122" s="1"/>
  <c r="E114" i="122"/>
  <c r="K113" i="122"/>
  <c r="L113" i="122" s="1"/>
  <c r="E113" i="122"/>
  <c r="K112" i="122"/>
  <c r="L112" i="122" s="1"/>
  <c r="E112" i="122"/>
  <c r="K111" i="122"/>
  <c r="L111" i="122" s="1"/>
  <c r="E111" i="122"/>
  <c r="K110" i="122"/>
  <c r="L110" i="122" s="1"/>
  <c r="E110" i="122"/>
  <c r="K109" i="122"/>
  <c r="L109" i="122" s="1"/>
  <c r="E109" i="122"/>
  <c r="K108" i="122"/>
  <c r="L108" i="122" s="1"/>
  <c r="E108" i="122"/>
  <c r="K107" i="122"/>
  <c r="L107" i="122" s="1"/>
  <c r="E107" i="122"/>
  <c r="K106" i="122"/>
  <c r="L106" i="122" s="1"/>
  <c r="E106" i="122"/>
  <c r="K105" i="122"/>
  <c r="L105" i="122" s="1"/>
  <c r="E105" i="122"/>
  <c r="K104" i="122"/>
  <c r="L104" i="122" s="1"/>
  <c r="E104" i="122"/>
  <c r="K103" i="122"/>
  <c r="L103" i="122" s="1"/>
  <c r="E103" i="122"/>
  <c r="K102" i="122"/>
  <c r="L102" i="122" s="1"/>
  <c r="E102" i="122"/>
  <c r="K101" i="122"/>
  <c r="L101" i="122" s="1"/>
  <c r="E101" i="122"/>
  <c r="K100" i="122"/>
  <c r="L100" i="122" s="1"/>
  <c r="E100" i="122"/>
  <c r="K99" i="122"/>
  <c r="L99" i="122" s="1"/>
  <c r="E99" i="122"/>
  <c r="K98" i="122"/>
  <c r="L98" i="122" s="1"/>
  <c r="E98" i="122"/>
  <c r="K97" i="122"/>
  <c r="L97" i="122" s="1"/>
  <c r="E97" i="122"/>
  <c r="K96" i="122"/>
  <c r="L96" i="122" s="1"/>
  <c r="E96" i="122"/>
  <c r="K95" i="122"/>
  <c r="L95" i="122" s="1"/>
  <c r="E95" i="122"/>
  <c r="K94" i="122"/>
  <c r="L94" i="122" s="1"/>
  <c r="E94" i="122"/>
  <c r="K93" i="122"/>
  <c r="L93" i="122" s="1"/>
  <c r="E93" i="122"/>
  <c r="K92" i="122"/>
  <c r="L92" i="122" s="1"/>
  <c r="E92" i="122"/>
  <c r="K91" i="122"/>
  <c r="L91" i="122" s="1"/>
  <c r="E91" i="122"/>
  <c r="K90" i="122"/>
  <c r="L90" i="122" s="1"/>
  <c r="E90" i="122"/>
  <c r="K89" i="122"/>
  <c r="L89" i="122" s="1"/>
  <c r="E89" i="122"/>
  <c r="K88" i="122"/>
  <c r="L88" i="122" s="1"/>
  <c r="E88" i="122"/>
  <c r="K87" i="122"/>
  <c r="L87" i="122" s="1"/>
  <c r="E87" i="122"/>
  <c r="K86" i="122"/>
  <c r="L86" i="122" s="1"/>
  <c r="E86" i="122"/>
  <c r="K85" i="122"/>
  <c r="L85" i="122" s="1"/>
  <c r="E85" i="122"/>
  <c r="K84" i="122"/>
  <c r="L84" i="122" s="1"/>
  <c r="E84" i="122"/>
  <c r="K83" i="122"/>
  <c r="L83" i="122" s="1"/>
  <c r="E83" i="122"/>
  <c r="K82" i="122"/>
  <c r="L82" i="122" s="1"/>
  <c r="E82" i="122"/>
  <c r="K81" i="122"/>
  <c r="L81" i="122" s="1"/>
  <c r="E81" i="122"/>
  <c r="K80" i="122"/>
  <c r="L80" i="122" s="1"/>
  <c r="E80" i="122"/>
  <c r="K79" i="122"/>
  <c r="L79" i="122" s="1"/>
  <c r="E79" i="122"/>
  <c r="K78" i="122"/>
  <c r="L78" i="122" s="1"/>
  <c r="E78" i="122"/>
  <c r="K77" i="122"/>
  <c r="L77" i="122" s="1"/>
  <c r="E77" i="122"/>
  <c r="K76" i="122"/>
  <c r="L76" i="122" s="1"/>
  <c r="E76" i="122"/>
  <c r="K75" i="122"/>
  <c r="L75" i="122" s="1"/>
  <c r="E75" i="122"/>
  <c r="K74" i="122"/>
  <c r="L74" i="122" s="1"/>
  <c r="E74" i="122"/>
  <c r="K73" i="122"/>
  <c r="L73" i="122" s="1"/>
  <c r="E73" i="122"/>
  <c r="K72" i="122"/>
  <c r="L72" i="122" s="1"/>
  <c r="E72" i="122"/>
  <c r="K71" i="122"/>
  <c r="L71" i="122" s="1"/>
  <c r="E71" i="122"/>
  <c r="K70" i="122"/>
  <c r="L70" i="122" s="1"/>
  <c r="E70" i="122"/>
  <c r="K69" i="122"/>
  <c r="L69" i="122" s="1"/>
  <c r="E69" i="122"/>
  <c r="K68" i="122"/>
  <c r="L68" i="122" s="1"/>
  <c r="E68" i="122"/>
  <c r="K67" i="122"/>
  <c r="L67" i="122" s="1"/>
  <c r="E67" i="122"/>
  <c r="K66" i="122"/>
  <c r="L66" i="122" s="1"/>
  <c r="E66" i="122"/>
  <c r="K65" i="122"/>
  <c r="L65" i="122" s="1"/>
  <c r="E65" i="122"/>
  <c r="K64" i="122"/>
  <c r="L64" i="122" s="1"/>
  <c r="E64" i="122"/>
  <c r="K63" i="122"/>
  <c r="L63" i="122" s="1"/>
  <c r="E63" i="122"/>
  <c r="K62" i="122"/>
  <c r="L62" i="122" s="1"/>
  <c r="E62" i="122"/>
  <c r="K61" i="122"/>
  <c r="L61" i="122" s="1"/>
  <c r="E61" i="122"/>
  <c r="K60" i="122"/>
  <c r="L60" i="122" s="1"/>
  <c r="E60" i="122"/>
  <c r="K59" i="122"/>
  <c r="L59" i="122" s="1"/>
  <c r="E59" i="122"/>
  <c r="K58" i="122"/>
  <c r="L58" i="122" s="1"/>
  <c r="E58" i="122"/>
  <c r="K57" i="122"/>
  <c r="L57" i="122" s="1"/>
  <c r="E57" i="122"/>
  <c r="K56" i="122"/>
  <c r="L56" i="122" s="1"/>
  <c r="E56" i="122"/>
  <c r="K55" i="122"/>
  <c r="L55" i="122" s="1"/>
  <c r="E55" i="122"/>
  <c r="K54" i="122"/>
  <c r="L54" i="122" s="1"/>
  <c r="E54" i="122"/>
  <c r="K53" i="122"/>
  <c r="L53" i="122" s="1"/>
  <c r="E53" i="122"/>
  <c r="K52" i="122"/>
  <c r="L52" i="122" s="1"/>
  <c r="E52" i="122"/>
  <c r="K51" i="122"/>
  <c r="L51" i="122" s="1"/>
  <c r="E51" i="122"/>
  <c r="K50" i="122"/>
  <c r="L50" i="122" s="1"/>
  <c r="E50" i="122"/>
  <c r="K49" i="122"/>
  <c r="L49" i="122" s="1"/>
  <c r="E49" i="122"/>
  <c r="K48" i="122"/>
  <c r="L48" i="122" s="1"/>
  <c r="E48" i="122"/>
  <c r="K47" i="122"/>
  <c r="L47" i="122" s="1"/>
  <c r="E47" i="122"/>
  <c r="K46" i="122"/>
  <c r="L46" i="122" s="1"/>
  <c r="E46" i="122"/>
  <c r="K45" i="122"/>
  <c r="L45" i="122" s="1"/>
  <c r="E45" i="122"/>
  <c r="K44" i="122"/>
  <c r="L44" i="122" s="1"/>
  <c r="E44" i="122"/>
  <c r="K43" i="122"/>
  <c r="L43" i="122" s="1"/>
  <c r="E43" i="122"/>
  <c r="K42" i="122"/>
  <c r="L42" i="122" s="1"/>
  <c r="E42" i="122"/>
  <c r="K41" i="122"/>
  <c r="L41" i="122" s="1"/>
  <c r="E41" i="122"/>
  <c r="K40" i="122"/>
  <c r="L40" i="122" s="1"/>
  <c r="E40" i="122"/>
  <c r="K39" i="122"/>
  <c r="L39" i="122" s="1"/>
  <c r="E39" i="122"/>
  <c r="K38" i="122"/>
  <c r="L38" i="122" s="1"/>
  <c r="E38" i="122"/>
  <c r="K37" i="122"/>
  <c r="L37" i="122" s="1"/>
  <c r="E37" i="122"/>
  <c r="K36" i="122"/>
  <c r="L36" i="122" s="1"/>
  <c r="E36" i="122"/>
  <c r="K35" i="122"/>
  <c r="L35" i="122" s="1"/>
  <c r="E35" i="122"/>
  <c r="K34" i="122"/>
  <c r="L34" i="122" s="1"/>
  <c r="E34" i="122"/>
  <c r="K33" i="122"/>
  <c r="L33" i="122" s="1"/>
  <c r="E33" i="122"/>
  <c r="K32" i="122"/>
  <c r="L32" i="122" s="1"/>
  <c r="E32" i="122"/>
  <c r="K31" i="122"/>
  <c r="L31" i="122" s="1"/>
  <c r="E31" i="122"/>
  <c r="K30" i="122"/>
  <c r="L30" i="122" s="1"/>
  <c r="E30" i="122"/>
  <c r="K29" i="122"/>
  <c r="L29" i="122" s="1"/>
  <c r="E29" i="122"/>
  <c r="K28" i="122"/>
  <c r="L28" i="122" s="1"/>
  <c r="E28" i="122"/>
  <c r="K27" i="122"/>
  <c r="L27" i="122" s="1"/>
  <c r="E27" i="122"/>
  <c r="K26" i="122"/>
  <c r="L26" i="122" s="1"/>
  <c r="E26" i="122"/>
  <c r="K25" i="122"/>
  <c r="L25" i="122" s="1"/>
  <c r="E25" i="122"/>
  <c r="K24" i="122"/>
  <c r="L24" i="122" s="1"/>
  <c r="E24" i="122"/>
  <c r="K23" i="122"/>
  <c r="L23" i="122" s="1"/>
  <c r="E23" i="122"/>
  <c r="K22" i="122"/>
  <c r="L22" i="122" s="1"/>
  <c r="E22" i="122"/>
  <c r="K21" i="122"/>
  <c r="L21" i="122" s="1"/>
  <c r="E21" i="122"/>
  <c r="K20" i="122"/>
  <c r="L20" i="122" s="1"/>
  <c r="E20" i="122"/>
  <c r="K19" i="122"/>
  <c r="L19" i="122" s="1"/>
  <c r="E19" i="122"/>
  <c r="K18" i="122"/>
  <c r="L18" i="122" s="1"/>
  <c r="E18" i="122"/>
  <c r="K17" i="122"/>
  <c r="L17" i="122" s="1"/>
  <c r="E17" i="122"/>
  <c r="K16" i="122"/>
  <c r="L16" i="122" s="1"/>
  <c r="E16" i="122"/>
  <c r="K15" i="122"/>
  <c r="L15" i="122" s="1"/>
  <c r="E15" i="122"/>
  <c r="K14" i="122"/>
  <c r="L14" i="122" s="1"/>
  <c r="E14" i="122"/>
  <c r="K13" i="122"/>
  <c r="L13" i="122" s="1"/>
  <c r="E13" i="122"/>
  <c r="K12" i="122"/>
  <c r="L12" i="122" s="1"/>
  <c r="E12" i="122"/>
  <c r="K11" i="122"/>
  <c r="L11" i="122" s="1"/>
  <c r="F11" i="122"/>
  <c r="E11" i="122"/>
  <c r="K10" i="122"/>
  <c r="L10" i="122" s="1"/>
  <c r="E10" i="122"/>
  <c r="K9" i="122"/>
  <c r="L9" i="122" s="1"/>
  <c r="F9" i="122"/>
  <c r="E9" i="122"/>
  <c r="K8" i="122"/>
  <c r="L8" i="122" s="1"/>
  <c r="F8" i="122"/>
  <c r="E8" i="122"/>
  <c r="K7" i="122"/>
  <c r="L7" i="122" s="1"/>
  <c r="E7" i="122"/>
  <c r="K6" i="122"/>
  <c r="L6" i="122" s="1"/>
  <c r="E6" i="122"/>
  <c r="K5" i="122"/>
  <c r="L5" i="122" s="1"/>
  <c r="F5" i="122"/>
  <c r="E5" i="122"/>
  <c r="K4" i="122"/>
  <c r="L4" i="122" s="1"/>
  <c r="E4" i="122"/>
  <c r="A1" i="122" a="1"/>
  <c r="A1" i="122" s="1"/>
  <c r="A32" i="120"/>
  <c r="A23" i="120"/>
  <c r="A11" i="120"/>
  <c r="A1" i="120" a="1"/>
  <c r="A1" i="120" s="1"/>
  <c r="F11" i="118"/>
  <c r="F12" i="118"/>
  <c r="F13" i="118"/>
  <c r="F10" i="118"/>
  <c r="F9" i="118"/>
  <c r="A1" i="118" a="1"/>
  <c r="A1" i="118" s="1"/>
  <c r="A16" i="110"/>
  <c r="A25" i="110"/>
  <c r="A23" i="110"/>
  <c r="A22" i="110"/>
  <c r="A21" i="110"/>
  <c r="A20" i="110"/>
  <c r="A18" i="110"/>
  <c r="A17" i="110"/>
  <c r="A15" i="110"/>
  <c r="A1" i="110" a="1"/>
  <c r="A1" i="110" s="1"/>
  <c r="J17" i="115"/>
  <c r="I17" i="115"/>
  <c r="K16" i="115"/>
  <c r="L16" i="115" s="1"/>
  <c r="K15" i="115"/>
  <c r="L15" i="115" s="1"/>
  <c r="K14" i="115"/>
  <c r="L14" i="115" s="1"/>
  <c r="K13" i="115"/>
  <c r="L13" i="115" s="1"/>
  <c r="A14" i="115"/>
  <c r="A1" i="115" a="1"/>
  <c r="A1" i="115" s="1"/>
  <c r="E63" i="113"/>
  <c r="C63" i="113"/>
  <c r="A1" i="114" a="1"/>
  <c r="A1" i="114" s="1"/>
  <c r="G63" i="113"/>
  <c r="K53" i="113"/>
  <c r="K54" i="113"/>
  <c r="K55" i="113"/>
  <c r="K56" i="113"/>
  <c r="K57" i="113"/>
  <c r="K58" i="113"/>
  <c r="K59" i="113"/>
  <c r="K60" i="113"/>
  <c r="K61" i="113"/>
  <c r="K62" i="113"/>
  <c r="I63" i="113"/>
  <c r="A1" i="113" a="1"/>
  <c r="A1" i="113" s="1"/>
  <c r="F17" i="112"/>
  <c r="D17" i="112"/>
  <c r="E16" i="112"/>
  <c r="G16" i="112" s="1"/>
  <c r="H16" i="112" s="1"/>
  <c r="E15" i="112"/>
  <c r="G15" i="112" s="1"/>
  <c r="H15" i="112" s="1"/>
  <c r="E14" i="112"/>
  <c r="G14" i="112" s="1"/>
  <c r="H14" i="112" s="1"/>
  <c r="E13" i="112"/>
  <c r="G13" i="112" s="1"/>
  <c r="H13" i="112" s="1"/>
  <c r="E12" i="112"/>
  <c r="E11" i="112"/>
  <c r="G11" i="112" s="1"/>
  <c r="H11" i="112" s="1"/>
  <c r="E10" i="112"/>
  <c r="G10" i="112" s="1"/>
  <c r="H10" i="112" s="1"/>
  <c r="E9" i="112"/>
  <c r="E8" i="112"/>
  <c r="G8" i="112" s="1"/>
  <c r="H8" i="112" s="1"/>
  <c r="E7" i="112"/>
  <c r="A1" i="112" a="1"/>
  <c r="A1" i="112" s="1"/>
  <c r="D6" i="91"/>
  <c r="A1" i="104" a="1"/>
  <c r="A1" i="104" s="1"/>
  <c r="A1" i="87" a="1"/>
  <c r="A1" i="87" s="1"/>
  <c r="A1" i="60" a="1"/>
  <c r="A1" i="60" s="1"/>
  <c r="A1" i="66" a="1"/>
  <c r="A1" i="66" s="1"/>
  <c r="A1" i="51" a="1"/>
  <c r="A1" i="51" s="1"/>
  <c r="A1" i="86" a="1"/>
  <c r="A1" i="86" s="1"/>
  <c r="A1" i="89" a="1"/>
  <c r="A1" i="89" s="1"/>
  <c r="A1" i="92" a="1"/>
  <c r="A1" i="92" s="1"/>
  <c r="A1" i="91" a="1"/>
  <c r="A1" i="91" s="1"/>
  <c r="A1" i="109" a="1"/>
  <c r="A1" i="109" s="1"/>
  <c r="A1" i="82" a="1"/>
  <c r="A1" i="82" s="1"/>
  <c r="A1" i="88" a="1"/>
  <c r="A1" i="88" s="1"/>
  <c r="A1" i="81" a="1"/>
  <c r="A1" i="81" s="1"/>
  <c r="A1" i="80" a="1"/>
  <c r="A1" i="80" s="1"/>
  <c r="A1" i="79" a="1"/>
  <c r="A1" i="79" s="1"/>
  <c r="A1" i="90" a="1"/>
  <c r="A1" i="90" s="1"/>
  <c r="A1" i="77" a="1"/>
  <c r="A1" i="77" s="1"/>
  <c r="A1" i="78" a="1"/>
  <c r="A1" i="78" s="1"/>
  <c r="F12" i="110"/>
  <c r="E12" i="110"/>
  <c r="D12" i="110"/>
  <c r="G11" i="110"/>
  <c r="H11" i="110" s="1"/>
  <c r="G10" i="110"/>
  <c r="H10" i="110" s="1"/>
  <c r="G9" i="110"/>
  <c r="H9" i="110" s="1"/>
  <c r="G8" i="110"/>
  <c r="H8" i="110" s="1"/>
  <c r="G26" i="109"/>
  <c r="F22" i="92"/>
  <c r="D22" i="92"/>
  <c r="E21" i="92"/>
  <c r="E20" i="92"/>
  <c r="G20" i="92" s="1"/>
  <c r="H20" i="92" s="1"/>
  <c r="E19" i="92"/>
  <c r="G19" i="92" s="1"/>
  <c r="H19" i="92" s="1"/>
  <c r="E18" i="92"/>
  <c r="G18" i="92" s="1"/>
  <c r="H18" i="92" s="1"/>
  <c r="E17" i="92"/>
  <c r="G17" i="92" s="1"/>
  <c r="H17" i="92" s="1"/>
  <c r="E16" i="92"/>
  <c r="G16" i="92" s="1"/>
  <c r="H16" i="92" s="1"/>
  <c r="E15" i="92"/>
  <c r="G15" i="92" s="1"/>
  <c r="H15" i="92" s="1"/>
  <c r="E14" i="92"/>
  <c r="G14" i="92" s="1"/>
  <c r="H14" i="92" s="1"/>
  <c r="E13" i="92"/>
  <c r="G13" i="92" s="1"/>
  <c r="H13" i="92" s="1"/>
  <c r="E12" i="92"/>
  <c r="F21" i="91"/>
  <c r="D21" i="91"/>
  <c r="E20" i="91"/>
  <c r="G20" i="91" s="1"/>
  <c r="H20" i="91" s="1"/>
  <c r="E19" i="91"/>
  <c r="G19" i="91" s="1"/>
  <c r="H19" i="91" s="1"/>
  <c r="E18" i="91"/>
  <c r="G18" i="91" s="1"/>
  <c r="H18" i="91" s="1"/>
  <c r="E17" i="91"/>
  <c r="G17" i="91" s="1"/>
  <c r="H17" i="91" s="1"/>
  <c r="E16" i="91"/>
  <c r="G16" i="91" s="1"/>
  <c r="H16" i="91" s="1"/>
  <c r="E15" i="91"/>
  <c r="G15" i="91" s="1"/>
  <c r="H15" i="91" s="1"/>
  <c r="E14" i="91"/>
  <c r="G14" i="91" s="1"/>
  <c r="H14" i="91" s="1"/>
  <c r="E13" i="91"/>
  <c r="G13" i="91" s="1"/>
  <c r="H13" i="91" s="1"/>
  <c r="E12" i="91"/>
  <c r="G12" i="91" s="1"/>
  <c r="H12" i="91" s="1"/>
  <c r="E11" i="91"/>
  <c r="G11" i="91" s="1"/>
  <c r="H11" i="91" s="1"/>
  <c r="E10" i="91"/>
  <c r="G10" i="91" s="1"/>
  <c r="H10" i="91" s="1"/>
  <c r="E9" i="91"/>
  <c r="J29" i="90"/>
  <c r="H29" i="90"/>
  <c r="I28" i="90"/>
  <c r="K28" i="90" s="1"/>
  <c r="L28" i="90" s="1"/>
  <c r="I27" i="90"/>
  <c r="K27" i="90" s="1"/>
  <c r="L27" i="90" s="1"/>
  <c r="I26" i="90"/>
  <c r="K26" i="90" s="1"/>
  <c r="L26" i="90" s="1"/>
  <c r="I25" i="90"/>
  <c r="K25" i="90" s="1"/>
  <c r="L25" i="90" s="1"/>
  <c r="I24" i="90"/>
  <c r="K24" i="90" s="1"/>
  <c r="L24" i="90" s="1"/>
  <c r="I23" i="90"/>
  <c r="K23" i="90" s="1"/>
  <c r="L23" i="90" s="1"/>
  <c r="I22" i="90"/>
  <c r="K22" i="90" s="1"/>
  <c r="L22" i="90" s="1"/>
  <c r="I21" i="90"/>
  <c r="K21" i="90" s="1"/>
  <c r="L21" i="90" s="1"/>
  <c r="I20" i="90"/>
  <c r="K20" i="90" s="1"/>
  <c r="L20" i="90" s="1"/>
  <c r="I19" i="90"/>
  <c r="K19" i="90" s="1"/>
  <c r="L19" i="90" s="1"/>
  <c r="I18" i="90"/>
  <c r="K18" i="90" s="1"/>
  <c r="L18" i="90" s="1"/>
  <c r="I17" i="90"/>
  <c r="K17" i="90" s="1"/>
  <c r="L17" i="90" s="1"/>
  <c r="I16" i="90"/>
  <c r="K16" i="90" s="1"/>
  <c r="L16" i="90" s="1"/>
  <c r="I15" i="90"/>
  <c r="K15" i="90" s="1"/>
  <c r="L15" i="90" s="1"/>
  <c r="I14" i="90"/>
  <c r="K14" i="90" s="1"/>
  <c r="L14" i="90" s="1"/>
  <c r="I13" i="90"/>
  <c r="K13" i="90" s="1"/>
  <c r="I12" i="90"/>
  <c r="K12" i="90" s="1"/>
  <c r="L12" i="90" s="1"/>
  <c r="I11" i="90"/>
  <c r="J7" i="90"/>
  <c r="I7" i="90"/>
  <c r="H7" i="90"/>
  <c r="G7" i="90"/>
  <c r="H22" i="89"/>
  <c r="F22" i="89"/>
  <c r="D22" i="89"/>
  <c r="B22" i="89"/>
  <c r="J21" i="89"/>
  <c r="I21" i="89"/>
  <c r="G21" i="89"/>
  <c r="E21" i="89"/>
  <c r="C21" i="89"/>
  <c r="J20" i="89"/>
  <c r="I20" i="89"/>
  <c r="G20" i="89"/>
  <c r="E20" i="89"/>
  <c r="C20" i="89"/>
  <c r="K20" i="89" s="1"/>
  <c r="J19" i="89"/>
  <c r="I19" i="89"/>
  <c r="I22" i="89" s="1"/>
  <c r="G19" i="89"/>
  <c r="E19" i="89"/>
  <c r="C19" i="89"/>
  <c r="H18" i="89"/>
  <c r="F18" i="89"/>
  <c r="D18" i="89"/>
  <c r="B18" i="89"/>
  <c r="J17" i="89"/>
  <c r="I17" i="89"/>
  <c r="G17" i="89"/>
  <c r="E17" i="89"/>
  <c r="C17" i="89"/>
  <c r="K17" i="89" s="1"/>
  <c r="J16" i="89"/>
  <c r="I16" i="89"/>
  <c r="G16" i="89"/>
  <c r="E16" i="89"/>
  <c r="C16" i="89"/>
  <c r="K16" i="89" s="1"/>
  <c r="J15" i="89"/>
  <c r="I15" i="89"/>
  <c r="G15" i="89"/>
  <c r="E15" i="89"/>
  <c r="C15" i="89"/>
  <c r="H14" i="89"/>
  <c r="F14" i="89"/>
  <c r="D14" i="89"/>
  <c r="B14" i="89"/>
  <c r="J13" i="89"/>
  <c r="I13" i="89"/>
  <c r="G13" i="89"/>
  <c r="E13" i="89"/>
  <c r="C13" i="89"/>
  <c r="K13" i="89" s="1"/>
  <c r="J12" i="89"/>
  <c r="I12" i="89"/>
  <c r="G12" i="89"/>
  <c r="E12" i="89"/>
  <c r="C12" i="89"/>
  <c r="K12" i="89" s="1"/>
  <c r="J11" i="89"/>
  <c r="J14" i="89" s="1"/>
  <c r="I11" i="89"/>
  <c r="I14" i="89" s="1"/>
  <c r="G11" i="89"/>
  <c r="G14" i="89" s="1"/>
  <c r="E11" i="89"/>
  <c r="E14" i="89" s="1"/>
  <c r="C11" i="89"/>
  <c r="H10" i="89"/>
  <c r="F10" i="89"/>
  <c r="D10" i="89"/>
  <c r="B10" i="89"/>
  <c r="J9" i="89"/>
  <c r="I9" i="89"/>
  <c r="G9" i="89"/>
  <c r="E9" i="89"/>
  <c r="C9" i="89"/>
  <c r="K9" i="89" s="1"/>
  <c r="J8" i="89"/>
  <c r="I8" i="89"/>
  <c r="G8" i="89"/>
  <c r="E8" i="89"/>
  <c r="C8" i="89"/>
  <c r="K8" i="89" s="1"/>
  <c r="J7" i="89"/>
  <c r="J10" i="89" s="1"/>
  <c r="I7" i="89"/>
  <c r="I10" i="89" s="1"/>
  <c r="G7" i="89"/>
  <c r="G10" i="89" s="1"/>
  <c r="E7" i="89"/>
  <c r="E10" i="89" s="1"/>
  <c r="C7" i="89"/>
  <c r="D12" i="87"/>
  <c r="C12" i="87"/>
  <c r="H17" i="81"/>
  <c r="G17" i="81"/>
  <c r="F17" i="81"/>
  <c r="D17" i="81"/>
  <c r="C17" i="81"/>
  <c r="B17" i="81"/>
  <c r="I16" i="81"/>
  <c r="E16" i="81"/>
  <c r="I15" i="81"/>
  <c r="E15" i="81"/>
  <c r="H14" i="81"/>
  <c r="G14" i="81"/>
  <c r="F14" i="81"/>
  <c r="I14" i="81" s="1"/>
  <c r="D14" i="81"/>
  <c r="C14" i="81"/>
  <c r="B14" i="81"/>
  <c r="E14" i="81" s="1"/>
  <c r="I13" i="81"/>
  <c r="E13" i="81"/>
  <c r="I12" i="81"/>
  <c r="E12" i="81"/>
  <c r="J12" i="81" s="1"/>
  <c r="H11" i="81"/>
  <c r="G11" i="81"/>
  <c r="F11" i="81"/>
  <c r="I11" i="81" s="1"/>
  <c r="D11" i="81"/>
  <c r="C11" i="81"/>
  <c r="B11" i="81"/>
  <c r="E11" i="81" s="1"/>
  <c r="I10" i="81"/>
  <c r="E10" i="81"/>
  <c r="I9" i="81"/>
  <c r="E9" i="81"/>
  <c r="H8" i="81"/>
  <c r="G8" i="81"/>
  <c r="F8" i="81"/>
  <c r="I8" i="81" s="1"/>
  <c r="D8" i="81"/>
  <c r="C8" i="81"/>
  <c r="B8" i="81"/>
  <c r="E8" i="81" s="1"/>
  <c r="I7" i="81"/>
  <c r="E7" i="81"/>
  <c r="I6" i="81"/>
  <c r="E6" i="81"/>
  <c r="L15" i="79"/>
  <c r="F17" i="78"/>
  <c r="E17" i="78"/>
  <c r="H14" i="78"/>
  <c r="H13" i="78"/>
  <c r="H12" i="78"/>
  <c r="H11" i="78"/>
  <c r="H10" i="78"/>
  <c r="H9" i="78"/>
  <c r="H8" i="78"/>
  <c r="H7" i="78"/>
  <c r="H6" i="78"/>
  <c r="H5" i="78"/>
  <c r="O22" i="66"/>
  <c r="O23" i="66"/>
  <c r="O24" i="66"/>
  <c r="O25" i="66"/>
  <c r="O26" i="66"/>
  <c r="O27" i="66"/>
  <c r="O28" i="66"/>
  <c r="O29" i="66"/>
  <c r="O30" i="66"/>
  <c r="O21" i="66"/>
  <c r="F31" i="66"/>
  <c r="G31" i="66"/>
  <c r="H31" i="66"/>
  <c r="I31" i="66"/>
  <c r="J31" i="66"/>
  <c r="K31" i="66"/>
  <c r="L31" i="66"/>
  <c r="M31" i="66"/>
  <c r="N31" i="66"/>
  <c r="E31" i="66"/>
  <c r="D31" i="66"/>
  <c r="C31" i="66"/>
  <c r="R10" i="66"/>
  <c r="R11" i="66"/>
  <c r="N10" i="66"/>
  <c r="J10" i="66"/>
  <c r="F10" i="66"/>
  <c r="Q17" i="66"/>
  <c r="P17" i="66"/>
  <c r="O17" i="66"/>
  <c r="M17" i="66"/>
  <c r="L17" i="66"/>
  <c r="K17" i="66"/>
  <c r="I17" i="66"/>
  <c r="H17" i="66"/>
  <c r="G17" i="66"/>
  <c r="E17" i="66"/>
  <c r="D17" i="66"/>
  <c r="C17" i="66"/>
  <c r="R16" i="66"/>
  <c r="N16" i="66"/>
  <c r="J16" i="66"/>
  <c r="F16" i="66"/>
  <c r="R15" i="66"/>
  <c r="N15" i="66"/>
  <c r="J15" i="66"/>
  <c r="F15" i="66"/>
  <c r="R14" i="66"/>
  <c r="N14" i="66"/>
  <c r="J14" i="66"/>
  <c r="F14" i="66"/>
  <c r="R13" i="66"/>
  <c r="N13" i="66"/>
  <c r="J13" i="66"/>
  <c r="F13" i="66"/>
  <c r="R12" i="66"/>
  <c r="N12" i="66"/>
  <c r="J12" i="66"/>
  <c r="F12" i="66"/>
  <c r="N11" i="66"/>
  <c r="J11" i="66"/>
  <c r="F11" i="66"/>
  <c r="R9" i="66"/>
  <c r="N9" i="66"/>
  <c r="J9" i="66"/>
  <c r="F9" i="66"/>
  <c r="R8" i="66"/>
  <c r="N8" i="66"/>
  <c r="J8" i="66"/>
  <c r="F8" i="66"/>
  <c r="R7" i="66"/>
  <c r="N7" i="66"/>
  <c r="J7" i="66"/>
  <c r="F7" i="66"/>
  <c r="E5" i="60"/>
  <c r="E6" i="60"/>
  <c r="E7" i="60"/>
  <c r="E8" i="60"/>
  <c r="E9" i="60"/>
  <c r="E10" i="60"/>
  <c r="E11" i="60"/>
  <c r="E12" i="60"/>
  <c r="E13" i="60"/>
  <c r="E14" i="60"/>
  <c r="I5" i="60"/>
  <c r="I6" i="60"/>
  <c r="I7" i="60"/>
  <c r="I8" i="60"/>
  <c r="I9" i="60"/>
  <c r="I10" i="60"/>
  <c r="I11" i="60"/>
  <c r="I12" i="60"/>
  <c r="I13" i="60"/>
  <c r="I14" i="60"/>
  <c r="M5" i="60"/>
  <c r="M6" i="60"/>
  <c r="M7" i="60"/>
  <c r="M8" i="60"/>
  <c r="M9" i="60"/>
  <c r="M10" i="60"/>
  <c r="M11" i="60"/>
  <c r="M12" i="60"/>
  <c r="M13" i="60"/>
  <c r="M14" i="60"/>
  <c r="Q5" i="60"/>
  <c r="Q6" i="60"/>
  <c r="R6" i="60" s="1"/>
  <c r="Q7" i="60"/>
  <c r="Q8" i="60"/>
  <c r="Q9" i="60"/>
  <c r="Q10" i="60"/>
  <c r="Q11" i="60"/>
  <c r="Q12" i="60"/>
  <c r="Q13" i="60"/>
  <c r="Q14" i="60"/>
  <c r="R14" i="60" s="1"/>
  <c r="R8" i="60"/>
  <c r="B15" i="60"/>
  <c r="C15" i="60"/>
  <c r="D15" i="60"/>
  <c r="F15" i="60"/>
  <c r="G15" i="60"/>
  <c r="H15" i="60"/>
  <c r="J15" i="60"/>
  <c r="K15" i="60"/>
  <c r="L15" i="60"/>
  <c r="N15" i="60"/>
  <c r="O15" i="60"/>
  <c r="P15" i="60"/>
  <c r="J18" i="89" l="1"/>
  <c r="I18" i="89"/>
  <c r="G18" i="89"/>
  <c r="E18" i="89"/>
  <c r="H18" i="123"/>
  <c r="G18" i="123"/>
  <c r="D18" i="123"/>
  <c r="C18" i="123"/>
  <c r="J16" i="123"/>
  <c r="J15" i="123"/>
  <c r="J13" i="123"/>
  <c r="J12" i="123"/>
  <c r="J10" i="123"/>
  <c r="J9" i="123"/>
  <c r="J7" i="123"/>
  <c r="J6" i="123"/>
  <c r="F18" i="123"/>
  <c r="I17" i="123"/>
  <c r="B18" i="123"/>
  <c r="E17" i="123"/>
  <c r="J14" i="123"/>
  <c r="J11" i="123"/>
  <c r="J8" i="123"/>
  <c r="G12" i="110"/>
  <c r="H12" i="110" s="1"/>
  <c r="K17" i="115"/>
  <c r="L17" i="115" s="1"/>
  <c r="K63" i="113"/>
  <c r="D53" i="113" s="1" a="1"/>
  <c r="D53" i="113" s="1"/>
  <c r="G9" i="112"/>
  <c r="H9" i="112" s="1"/>
  <c r="D4" i="112"/>
  <c r="G12" i="112"/>
  <c r="H12" i="112" s="1"/>
  <c r="E17" i="112"/>
  <c r="G7" i="112"/>
  <c r="G21" i="92"/>
  <c r="H21" i="92" s="1"/>
  <c r="F8" i="92"/>
  <c r="J22" i="89"/>
  <c r="E22" i="89"/>
  <c r="K21" i="89"/>
  <c r="G22" i="89"/>
  <c r="J13" i="81"/>
  <c r="J10" i="81"/>
  <c r="H23" i="89"/>
  <c r="F23" i="89"/>
  <c r="D23" i="89"/>
  <c r="B23" i="89"/>
  <c r="H18" i="81"/>
  <c r="G18" i="81"/>
  <c r="D18" i="81"/>
  <c r="C18" i="81"/>
  <c r="J16" i="81"/>
  <c r="J15" i="81"/>
  <c r="J14" i="81"/>
  <c r="J11" i="81"/>
  <c r="J9" i="81"/>
  <c r="J8" i="81"/>
  <c r="J7" i="81"/>
  <c r="J6" i="81"/>
  <c r="R9" i="60"/>
  <c r="C22" i="89"/>
  <c r="K19" i="89"/>
  <c r="C18" i="89"/>
  <c r="K15" i="89"/>
  <c r="K18" i="89" s="1"/>
  <c r="C14" i="89"/>
  <c r="K11" i="89"/>
  <c r="K14" i="89" s="1"/>
  <c r="E22" i="92"/>
  <c r="G12" i="92"/>
  <c r="E21" i="91"/>
  <c r="G9" i="91"/>
  <c r="L13" i="90"/>
  <c r="I29" i="90"/>
  <c r="K11" i="90"/>
  <c r="K7" i="90" s="1"/>
  <c r="K7" i="89"/>
  <c r="K10" i="89" s="1"/>
  <c r="C10" i="89"/>
  <c r="I23" i="89"/>
  <c r="I17" i="81"/>
  <c r="F18" i="81"/>
  <c r="E17" i="81"/>
  <c r="B18" i="81"/>
  <c r="S12" i="66"/>
  <c r="O31" i="66"/>
  <c r="S14" i="66"/>
  <c r="S9" i="66"/>
  <c r="S13" i="66"/>
  <c r="S15" i="66"/>
  <c r="S8" i="66"/>
  <c r="S11" i="66"/>
  <c r="S10" i="66"/>
  <c r="N17" i="66"/>
  <c r="J17" i="66"/>
  <c r="S16" i="66"/>
  <c r="R17" i="66"/>
  <c r="F17" i="66"/>
  <c r="S7" i="66"/>
  <c r="R13" i="60"/>
  <c r="R7" i="60"/>
  <c r="R11" i="60"/>
  <c r="R5" i="60"/>
  <c r="R10" i="60"/>
  <c r="R12" i="60"/>
  <c r="I15" i="60"/>
  <c r="E15" i="60"/>
  <c r="M15" i="60"/>
  <c r="Q15" i="60"/>
  <c r="I18" i="123" l="1"/>
  <c r="J18" i="123" s="1"/>
  <c r="E18" i="123"/>
  <c r="J23" i="89"/>
  <c r="E23" i="89"/>
  <c r="G23" i="89"/>
  <c r="J17" i="123"/>
  <c r="I18" i="81"/>
  <c r="K22" i="89"/>
  <c r="K23" i="89" s="1"/>
  <c r="C23" i="89"/>
  <c r="H7" i="112"/>
  <c r="G17" i="112"/>
  <c r="E18" i="81"/>
  <c r="R15" i="60"/>
  <c r="H12" i="92"/>
  <c r="H22" i="92" s="1"/>
  <c r="G22" i="92"/>
  <c r="H9" i="91"/>
  <c r="H21" i="91" s="1"/>
  <c r="G21" i="91"/>
  <c r="L11" i="90"/>
  <c r="K29" i="90"/>
  <c r="J17" i="81"/>
  <c r="S17" i="66"/>
  <c r="H17" i="112" l="1"/>
  <c r="K7" i="112"/>
  <c r="J18" i="81"/>
  <c r="L29" i="90"/>
  <c r="L7" i="9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AA382DC-ED9C-4C5A-A4C9-44767F249D01}" keepAlive="1" name="Query - Table1" description="Connection to the 'Table1' query in the workbook." type="5" refreshedVersion="8" background="1" saveData="1">
    <dbPr connection="Provider=Microsoft.Mashup.OleDb.1;Data Source=$Workbook$;Location=Table1;Extended Properties=&quot;&quot;" command="SELECT * FROM [Table1]"/>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<sst xmlns="http://schemas.openxmlformats.org/spreadsheetml/2006/main" count="7322" uniqueCount="831">
  <si>
    <t>Rep</t>
  </si>
  <si>
    <t>Jan</t>
  </si>
  <si>
    <t>Feb</t>
  </si>
  <si>
    <t>Mar</t>
  </si>
  <si>
    <t>XLOOKUP</t>
  </si>
  <si>
    <t>Mai</t>
  </si>
  <si>
    <t>April</t>
  </si>
  <si>
    <t>Olivia</t>
  </si>
  <si>
    <t>Ethan</t>
  </si>
  <si>
    <t>Zoe</t>
  </si>
  <si>
    <t>Mason</t>
  </si>
  <si>
    <t>Ava</t>
  </si>
  <si>
    <t>Liam</t>
  </si>
  <si>
    <t>Isabella</t>
  </si>
  <si>
    <t>Jackson</t>
  </si>
  <si>
    <t>Sophia</t>
  </si>
  <si>
    <t>Noah</t>
  </si>
  <si>
    <t>Emma</t>
  </si>
  <si>
    <t>Aiden</t>
  </si>
  <si>
    <t>Harper</t>
  </si>
  <si>
    <t>Lucas</t>
  </si>
  <si>
    <t>Mia</t>
  </si>
  <si>
    <t>Caleb</t>
  </si>
  <si>
    <t>Amelia</t>
  </si>
  <si>
    <t>Logan</t>
  </si>
  <si>
    <t>Grace</t>
  </si>
  <si>
    <t>Carter</t>
  </si>
  <si>
    <t>Lily</t>
  </si>
  <si>
    <t>Elijah</t>
  </si>
  <si>
    <t>Addison</t>
  </si>
  <si>
    <t>Brayden</t>
  </si>
  <si>
    <t>Abigail</t>
  </si>
  <si>
    <t>Jayden</t>
  </si>
  <si>
    <t>Scarlett</t>
  </si>
  <si>
    <t>Alexander</t>
  </si>
  <si>
    <t>Chloe</t>
  </si>
  <si>
    <t>Jack</t>
  </si>
  <si>
    <t>Aria</t>
  </si>
  <si>
    <t>Benjamin</t>
  </si>
  <si>
    <t>Riley</t>
  </si>
  <si>
    <t>Samuel</t>
  </si>
  <si>
    <t>Madison</t>
  </si>
  <si>
    <t>Henry</t>
  </si>
  <si>
    <t>Ella</t>
  </si>
  <si>
    <t>Owen</t>
  </si>
  <si>
    <t>Penelope</t>
  </si>
  <si>
    <t>Leo</t>
  </si>
  <si>
    <t>Sofia</t>
  </si>
  <si>
    <t>Malik</t>
  </si>
  <si>
    <t>Ananya</t>
  </si>
  <si>
    <t>Mateo</t>
  </si>
  <si>
    <t>Zara</t>
  </si>
  <si>
    <t>Hiroshi</t>
  </si>
  <si>
    <t>Maya</t>
  </si>
  <si>
    <t>Santiago</t>
  </si>
  <si>
    <t>Savannah</t>
  </si>
  <si>
    <t>Levi</t>
  </si>
  <si>
    <t>Layla</t>
  </si>
  <si>
    <t>Wyatt</t>
  </si>
  <si>
    <t>Zoey</t>
  </si>
  <si>
    <t>Luke</t>
  </si>
  <si>
    <t>Victoria</t>
  </si>
  <si>
    <t>Gabriel</t>
  </si>
  <si>
    <t>Nora</t>
  </si>
  <si>
    <t>Cam</t>
  </si>
  <si>
    <t>Lulu</t>
  </si>
  <si>
    <t>Lolilta</t>
  </si>
  <si>
    <t>Philipe</t>
  </si>
  <si>
    <t>Rodrigo</t>
  </si>
  <si>
    <t>Jezell</t>
  </si>
  <si>
    <t>Frial</t>
  </si>
  <si>
    <t>Peiola</t>
  </si>
  <si>
    <t>Antonio</t>
  </si>
  <si>
    <t>Marta</t>
  </si>
  <si>
    <t>Luis</t>
  </si>
  <si>
    <t>Alejandro</t>
  </si>
  <si>
    <t>Ed</t>
  </si>
  <si>
    <t>Diego</t>
  </si>
  <si>
    <t>Raj</t>
  </si>
  <si>
    <t>Priya</t>
  </si>
  <si>
    <t>Meera</t>
  </si>
  <si>
    <t>Manitou</t>
  </si>
  <si>
    <t>Odina</t>
  </si>
  <si>
    <t>Sequoia</t>
  </si>
  <si>
    <t>Nakoda</t>
  </si>
  <si>
    <t>Kaya</t>
  </si>
  <si>
    <t>Winona</t>
  </si>
  <si>
    <t>Aiyana</t>
  </si>
  <si>
    <t>Takoda</t>
  </si>
  <si>
    <t>Ayita</t>
  </si>
  <si>
    <t>Tahoma</t>
  </si>
  <si>
    <t>Kaelity</t>
  </si>
  <si>
    <t>Xanthe</t>
  </si>
  <si>
    <t>Quin</t>
  </si>
  <si>
    <t>Zeph</t>
  </si>
  <si>
    <t>Zane</t>
  </si>
  <si>
    <t>Thaloina</t>
  </si>
  <si>
    <t>Azurino</t>
  </si>
  <si>
    <t>Kae</t>
  </si>
  <si>
    <t>Leilani</t>
  </si>
  <si>
    <t>Koa</t>
  </si>
  <si>
    <t>Malia</t>
  </si>
  <si>
    <t>Nalu</t>
  </si>
  <si>
    <t>Liko</t>
  </si>
  <si>
    <t>Lolani</t>
  </si>
  <si>
    <t>Mahina</t>
  </si>
  <si>
    <t>Division</t>
  </si>
  <si>
    <t>Northern</t>
  </si>
  <si>
    <t>Southern</t>
  </si>
  <si>
    <t>Eastern</t>
  </si>
  <si>
    <t>Western</t>
  </si>
  <si>
    <t>Midwest</t>
  </si>
  <si>
    <t>International</t>
  </si>
  <si>
    <t>Office</t>
  </si>
  <si>
    <t>Corporate Headquarters</t>
  </si>
  <si>
    <t>Regional Office</t>
  </si>
  <si>
    <t>Satellite Office</t>
  </si>
  <si>
    <t>Home Office</t>
  </si>
  <si>
    <t>Product Line</t>
  </si>
  <si>
    <t>Red Line</t>
  </si>
  <si>
    <t>Orange Line</t>
  </si>
  <si>
    <t>Yellow Line</t>
  </si>
  <si>
    <t>Blue Line</t>
  </si>
  <si>
    <t>Years of Service</t>
  </si>
  <si>
    <t>16-30</t>
  </si>
  <si>
    <t>31+</t>
  </si>
  <si>
    <t>1-15</t>
  </si>
  <si>
    <t>Jan '23 Sales</t>
  </si>
  <si>
    <t>Feb '23 Sales</t>
  </si>
  <si>
    <t>Mar '23 Sales</t>
  </si>
  <si>
    <t>Apr '23 Sales</t>
  </si>
  <si>
    <t>May '23 Sales</t>
  </si>
  <si>
    <t>Jun '23 Sales</t>
  </si>
  <si>
    <t>Jul '23 Sales</t>
  </si>
  <si>
    <t>Aug '23 Sales</t>
  </si>
  <si>
    <t>Sep '23 Sales</t>
  </si>
  <si>
    <t>Oct '23 Sales</t>
  </si>
  <si>
    <t>Nov '23 Sales</t>
  </si>
  <si>
    <t>Dec '23 Sales</t>
  </si>
  <si>
    <t>Rep Name</t>
  </si>
  <si>
    <t>North</t>
  </si>
  <si>
    <t>South</t>
  </si>
  <si>
    <t>East</t>
  </si>
  <si>
    <t>West</t>
  </si>
  <si>
    <t>Total</t>
  </si>
  <si>
    <t>Northwest</t>
  </si>
  <si>
    <t>Southeast</t>
  </si>
  <si>
    <t>Northeast</t>
  </si>
  <si>
    <t>Southwest</t>
  </si>
  <si>
    <t>Territories</t>
  </si>
  <si>
    <t>JAN</t>
  </si>
  <si>
    <t>FEB</t>
  </si>
  <si>
    <t>MAR</t>
  </si>
  <si>
    <t>1st Qtr</t>
  </si>
  <si>
    <t>APR</t>
  </si>
  <si>
    <t>MAY</t>
  </si>
  <si>
    <t>JUN</t>
  </si>
  <si>
    <t>2nd Qtr</t>
  </si>
  <si>
    <t>JUL</t>
  </si>
  <si>
    <t>AUG</t>
  </si>
  <si>
    <t>SEP</t>
  </si>
  <si>
    <t>OCT</t>
  </si>
  <si>
    <t>NOV</t>
  </si>
  <si>
    <t>DEC</t>
  </si>
  <si>
    <t>Totals</t>
  </si>
  <si>
    <t>1st
Qtr</t>
  </si>
  <si>
    <t>3rd
Qtr</t>
  </si>
  <si>
    <t>4th
Qtr</t>
  </si>
  <si>
    <t>Sales</t>
  </si>
  <si>
    <t>Date</t>
  </si>
  <si>
    <t>Commission</t>
  </si>
  <si>
    <t>Juan</t>
  </si>
  <si>
    <t>Izeakel</t>
  </si>
  <si>
    <t>Marina</t>
  </si>
  <si>
    <t>Bob</t>
  </si>
  <si>
    <t>Jo</t>
  </si>
  <si>
    <t>Pete</t>
  </si>
  <si>
    <t>Rowan</t>
  </si>
  <si>
    <t>Data for Examples</t>
  </si>
  <si>
    <t>⬇️</t>
  </si>
  <si>
    <t>⬆️</t>
  </si>
  <si>
    <t>Toolkit #2:  Excel Essentials for Credit Managers</t>
  </si>
  <si>
    <t>Full Outline</t>
  </si>
  <si>
    <t>Lookup and Analysis Functions</t>
  </si>
  <si>
    <t>Data Management and Dynamic Data Ranges</t>
  </si>
  <si>
    <t>Data Cleaning and Grouping</t>
  </si>
  <si>
    <t>INDEX-MATCH Combo</t>
  </si>
  <si>
    <t>ARRAY</t>
  </si>
  <si>
    <t>Goal Seek</t>
  </si>
  <si>
    <t>Named Ranges</t>
  </si>
  <si>
    <t>Dynamic Named Ranges</t>
  </si>
  <si>
    <t>Dynamic Chart Ranges</t>
  </si>
  <si>
    <t>Pivot Tables</t>
  </si>
  <si>
    <t>Pivot Table Slicers</t>
  </si>
  <si>
    <t>Grouping Data</t>
  </si>
  <si>
    <t>Paste Special</t>
  </si>
  <si>
    <t>Subtotal Function</t>
  </si>
  <si>
    <t>A powerful alternative to VLOOKUP for more flexibility</t>
  </si>
  <si>
    <t>Newer function for searching through data and returning values (replaces older lookup functions)</t>
  </si>
  <si>
    <t>Perform calculations on multiple items in an array</t>
  </si>
  <si>
    <t>Find the required input to achieve a desired result with a formula</t>
  </si>
  <si>
    <t>Create names for a cell or a range</t>
  </si>
  <si>
    <t>Use names for ranges that automatically adjust when data is added or removed</t>
  </si>
  <si>
    <t>Create charts that automatically update as data changes</t>
  </si>
  <si>
    <t>Summarize, analyze, explore, and present data easily</t>
  </si>
  <si>
    <t>Use slicers to add an interactive filter to your Pivot Tables</t>
  </si>
  <si>
    <t>Group rows or columns to summarize large sets of data without altering the original structure</t>
  </si>
  <si>
    <t>Paste data in a specific format or perform actions like transposing</t>
  </si>
  <si>
    <t>Automatically insert subtotals in grouped data</t>
  </si>
  <si>
    <t>Ways to use a Range Name</t>
  </si>
  <si>
    <t>Go To a cell or range - just click on the name box and select the range name</t>
  </si>
  <si>
    <t>Use the range name in math</t>
  </si>
  <si>
    <t>Try Named Ranges</t>
  </si>
  <si>
    <t>First Quarter Sales</t>
  </si>
  <si>
    <t>JANUARY</t>
  </si>
  <si>
    <t>FEBRUARY</t>
  </si>
  <si>
    <t>MARCH</t>
  </si>
  <si>
    <t>TOTALS</t>
  </si>
  <si>
    <t>Math Example</t>
  </si>
  <si>
    <t>Create a range name</t>
  </si>
  <si>
    <t>Years in Service</t>
  </si>
  <si>
    <t>Service Manager</t>
  </si>
  <si>
    <t>Vehicle Type</t>
  </si>
  <si>
    <t>Insurance Expires</t>
  </si>
  <si>
    <t>Total Maintenance</t>
  </si>
  <si>
    <t>CM</t>
  </si>
  <si>
    <t>Camry</t>
  </si>
  <si>
    <t>MA</t>
  </si>
  <si>
    <t>Taurus</t>
  </si>
  <si>
    <t>Dec</t>
  </si>
  <si>
    <t>Galant</t>
  </si>
  <si>
    <t>SM</t>
  </si>
  <si>
    <t>BH</t>
  </si>
  <si>
    <t>BT</t>
  </si>
  <si>
    <t>Ranger</t>
  </si>
  <si>
    <t>Apr</t>
  </si>
  <si>
    <t>Focus</t>
  </si>
  <si>
    <t>Nov</t>
  </si>
  <si>
    <t>JBT</t>
  </si>
  <si>
    <t>Impala</t>
  </si>
  <si>
    <t>Aug</t>
  </si>
  <si>
    <t>Mustang</t>
  </si>
  <si>
    <t>Oct</t>
  </si>
  <si>
    <t>SAM</t>
  </si>
  <si>
    <t>Escape</t>
  </si>
  <si>
    <t>Jul</t>
  </si>
  <si>
    <t>KC</t>
  </si>
  <si>
    <t>Blazer</t>
  </si>
  <si>
    <t>May</t>
  </si>
  <si>
    <t>Jeep Liberty</t>
  </si>
  <si>
    <t>KT</t>
  </si>
  <si>
    <t>Malibu</t>
  </si>
  <si>
    <t>Sep</t>
  </si>
  <si>
    <t>Suburban</t>
  </si>
  <si>
    <t>Passat</t>
  </si>
  <si>
    <t>Jun</t>
  </si>
  <si>
    <t>SH</t>
  </si>
  <si>
    <t>Altima</t>
  </si>
  <si>
    <t>ST</t>
  </si>
  <si>
    <t>BB</t>
  </si>
  <si>
    <t>New Customer Totals</t>
  </si>
  <si>
    <t>⬅️</t>
  </si>
  <si>
    <t>Try it!</t>
  </si>
  <si>
    <t>Division One Totals</t>
  </si>
  <si>
    <t>Xing</t>
  </si>
  <si>
    <t>Division Two Totals</t>
  </si>
  <si>
    <t>Paca</t>
  </si>
  <si>
    <t>Tod</t>
  </si>
  <si>
    <t>Division Three Totals</t>
  </si>
  <si>
    <t>Oz</t>
  </si>
  <si>
    <t>Nan</t>
  </si>
  <si>
    <t>Division Four Totals</t>
  </si>
  <si>
    <t>To Group and Outline automatically</t>
  </si>
  <si>
    <t>Click anywhere in the data (MUST be in consecutive columns and rows)</t>
  </si>
  <si>
    <r>
      <t xml:space="preserve">Select the </t>
    </r>
    <r>
      <rPr>
        <b/>
        <sz val="14"/>
        <rFont val="Arial"/>
        <family val="2"/>
      </rPr>
      <t>Data</t>
    </r>
    <r>
      <rPr>
        <sz val="14"/>
        <rFont val="Arial"/>
        <family val="2"/>
      </rPr>
      <t xml:space="preserve"> menu and go down to the </t>
    </r>
    <r>
      <rPr>
        <b/>
        <sz val="14"/>
        <rFont val="Arial"/>
        <family val="2"/>
      </rPr>
      <t>Outline</t>
    </r>
    <r>
      <rPr>
        <sz val="14"/>
        <rFont val="Arial"/>
        <family val="2"/>
      </rPr>
      <t xml:space="preserve"> group</t>
    </r>
  </si>
  <si>
    <r>
      <t xml:space="preserve">Click the </t>
    </r>
    <r>
      <rPr>
        <b/>
        <sz val="14"/>
        <rFont val="Arial"/>
        <family val="2"/>
      </rPr>
      <t>arrow</t>
    </r>
    <r>
      <rPr>
        <sz val="14"/>
        <rFont val="Arial"/>
        <family val="2"/>
      </rPr>
      <t xml:space="preserve"> on the </t>
    </r>
    <r>
      <rPr>
        <b/>
        <sz val="14"/>
        <rFont val="Arial"/>
        <family val="2"/>
      </rPr>
      <t>Group b</t>
    </r>
    <r>
      <rPr>
        <sz val="14"/>
        <rFont val="Arial"/>
        <family val="2"/>
      </rPr>
      <t>utton</t>
    </r>
  </si>
  <si>
    <r>
      <t>Select</t>
    </r>
    <r>
      <rPr>
        <b/>
        <sz val="14"/>
        <rFont val="Arial"/>
        <family val="2"/>
      </rPr>
      <t xml:space="preserve"> Auto Outline</t>
    </r>
  </si>
  <si>
    <t>To Group and Outline manually</t>
  </si>
  <si>
    <r>
      <t xml:space="preserve">Select the </t>
    </r>
    <r>
      <rPr>
        <b/>
        <sz val="14"/>
        <rFont val="Arial"/>
        <family val="2"/>
      </rPr>
      <t xml:space="preserve">columns or rows </t>
    </r>
    <r>
      <rPr>
        <sz val="14"/>
        <rFont val="Arial"/>
        <family val="2"/>
      </rPr>
      <t>of the items to group</t>
    </r>
  </si>
  <si>
    <r>
      <t xml:space="preserve">Select </t>
    </r>
    <r>
      <rPr>
        <b/>
        <sz val="14"/>
        <rFont val="Arial"/>
        <family val="2"/>
      </rPr>
      <t>Group</t>
    </r>
    <r>
      <rPr>
        <sz val="14"/>
        <rFont val="Arial"/>
        <family val="2"/>
      </rPr>
      <t>…</t>
    </r>
  </si>
  <si>
    <t>The items will now have outlining applied</t>
  </si>
  <si>
    <t>A plus sign indicates the items can be expanded, a minus sign indicates the items can be collapsed</t>
  </si>
  <si>
    <t>Repeat for any additional outline items</t>
  </si>
  <si>
    <t>Remember to sort by the column for the subtotals</t>
  </si>
  <si>
    <t>Location</t>
  </si>
  <si>
    <t>Product</t>
  </si>
  <si>
    <t>REP</t>
  </si>
  <si>
    <t>Client</t>
  </si>
  <si>
    <t>Amount</t>
  </si>
  <si>
    <t>MW</t>
  </si>
  <si>
    <t>Widgets</t>
  </si>
  <si>
    <t>Black</t>
  </si>
  <si>
    <t>W</t>
  </si>
  <si>
    <t>White</t>
  </si>
  <si>
    <t>E</t>
  </si>
  <si>
    <t>Gray</t>
  </si>
  <si>
    <t>N</t>
  </si>
  <si>
    <t>NW</t>
  </si>
  <si>
    <t>Clear</t>
  </si>
  <si>
    <t>S</t>
  </si>
  <si>
    <t>Dk Blue</t>
  </si>
  <si>
    <t>SW</t>
  </si>
  <si>
    <t>Gadgets</t>
  </si>
  <si>
    <t>SE</t>
  </si>
  <si>
    <t>Purple</t>
  </si>
  <si>
    <t>Pink</t>
  </si>
  <si>
    <t>Dk Red</t>
  </si>
  <si>
    <t>Green</t>
  </si>
  <si>
    <t>Blue</t>
  </si>
  <si>
    <t>Things</t>
  </si>
  <si>
    <t>Red</t>
  </si>
  <si>
    <t>Dk Purple</t>
  </si>
  <si>
    <t>Yellow</t>
  </si>
  <si>
    <t>Orange</t>
  </si>
  <si>
    <t>OR</t>
  </si>
  <si>
    <t>Row Labels</t>
  </si>
  <si>
    <t>Grand Total</t>
  </si>
  <si>
    <t>Rules for Math:</t>
  </si>
  <si>
    <r>
      <rPr>
        <b/>
        <sz val="14"/>
        <rFont val="Arial Narrow"/>
        <family val="2"/>
      </rPr>
      <t xml:space="preserve">1.  </t>
    </r>
    <r>
      <rPr>
        <sz val="14"/>
        <rFont val="Arial Narrow"/>
        <family val="2"/>
      </rPr>
      <t>Must use numbers or range names</t>
    </r>
  </si>
  <si>
    <r>
      <rPr>
        <b/>
        <sz val="14"/>
        <rFont val="Arial Narrow"/>
        <family val="2"/>
      </rPr>
      <t xml:space="preserve">2.  </t>
    </r>
    <r>
      <rPr>
        <sz val="14"/>
        <rFont val="Arial Narrow"/>
        <family val="2"/>
      </rPr>
      <t>Appropriate symbols for numbers may be used</t>
    </r>
  </si>
  <si>
    <r>
      <rPr>
        <b/>
        <sz val="14"/>
        <rFont val="Arial Narrow"/>
        <family val="2"/>
      </rPr>
      <t xml:space="preserve">3.  </t>
    </r>
    <r>
      <rPr>
        <sz val="14"/>
        <rFont val="Arial Narrow"/>
        <family val="2"/>
      </rPr>
      <t>Use the decimal version of percent rather than the % symbol</t>
    </r>
  </si>
  <si>
    <r>
      <rPr>
        <b/>
        <sz val="14"/>
        <rFont val="Arial Narrow"/>
        <family val="2"/>
      </rPr>
      <t xml:space="preserve">4.  </t>
    </r>
    <r>
      <rPr>
        <sz val="14"/>
        <rFont val="Arial Narrow"/>
        <family val="2"/>
      </rPr>
      <t>Use the appropriate order of math operations</t>
    </r>
  </si>
  <si>
    <r>
      <rPr>
        <b/>
        <sz val="14"/>
        <rFont val="Arial Narrow"/>
        <family val="2"/>
      </rPr>
      <t xml:space="preserve">5.  </t>
    </r>
    <r>
      <rPr>
        <sz val="14"/>
        <rFont val="Arial Narrow"/>
        <family val="2"/>
      </rPr>
      <t>Use the rules for math functions</t>
    </r>
  </si>
  <si>
    <r>
      <rPr>
        <b/>
        <sz val="14"/>
        <rFont val="Arial Narrow"/>
        <family val="2"/>
      </rPr>
      <t xml:space="preserve">6.  </t>
    </r>
    <r>
      <rPr>
        <sz val="14"/>
        <rFont val="Arial Narrow"/>
        <family val="2"/>
      </rPr>
      <t>NO spaces</t>
    </r>
  </si>
  <si>
    <r>
      <rPr>
        <b/>
        <sz val="14"/>
        <rFont val="Arial Narrow"/>
        <family val="2"/>
      </rPr>
      <t xml:space="preserve">7.  </t>
    </r>
    <r>
      <rPr>
        <sz val="14"/>
        <rFont val="Arial Narrow"/>
        <family val="2"/>
      </rPr>
      <t>Use $ to indicate an absolute value (the F4 key will automatically add the $)</t>
    </r>
  </si>
  <si>
    <r>
      <rPr>
        <b/>
        <sz val="14"/>
        <rFont val="Arial Narrow"/>
        <family val="2"/>
      </rPr>
      <t xml:space="preserve">8.  </t>
    </r>
    <r>
      <rPr>
        <sz val="14"/>
        <rFont val="Arial Narrow"/>
        <family val="2"/>
      </rPr>
      <t>If text is required in a function the text must be enclosed in double quotes  "text"</t>
    </r>
  </si>
  <si>
    <t>Rules for Math Functions</t>
  </si>
  <si>
    <r>
      <rPr>
        <b/>
        <sz val="14"/>
        <rFont val="Arial Narrow"/>
        <family val="2"/>
      </rPr>
      <t xml:space="preserve">1.  </t>
    </r>
    <r>
      <rPr>
        <sz val="14"/>
        <rFont val="Arial Narrow"/>
        <family val="2"/>
      </rPr>
      <t>ALWAYS begin with =</t>
    </r>
  </si>
  <si>
    <r>
      <rPr>
        <b/>
        <sz val="14"/>
        <rFont val="Arial Narrow"/>
        <family val="2"/>
      </rPr>
      <t xml:space="preserve">2.  </t>
    </r>
    <r>
      <rPr>
        <sz val="14"/>
        <rFont val="Arial Narrow"/>
        <family val="2"/>
      </rPr>
      <t>Name the function</t>
    </r>
  </si>
  <si>
    <r>
      <rPr>
        <b/>
        <sz val="14"/>
        <rFont val="Arial Narrow"/>
        <family val="2"/>
      </rPr>
      <t xml:space="preserve">3.  </t>
    </r>
    <r>
      <rPr>
        <sz val="14"/>
        <rFont val="Arial Narrow"/>
        <family val="2"/>
      </rPr>
      <t>Type a left parenthesis (</t>
    </r>
  </si>
  <si>
    <r>
      <rPr>
        <b/>
        <sz val="14"/>
        <rFont val="Arial Narrow"/>
        <family val="2"/>
      </rPr>
      <t xml:space="preserve">4.  </t>
    </r>
    <r>
      <rPr>
        <sz val="14"/>
        <rFont val="Arial Narrow"/>
        <family val="2"/>
      </rPr>
      <t>Include the Arguments</t>
    </r>
  </si>
  <si>
    <r>
      <rPr>
        <b/>
        <sz val="14"/>
        <rFont val="Arial Narrow"/>
        <family val="2"/>
      </rPr>
      <t xml:space="preserve">5.  </t>
    </r>
    <r>
      <rPr>
        <sz val="14"/>
        <rFont val="Arial Narrow"/>
        <family val="2"/>
      </rPr>
      <t>Close the arguments with a right parenthesis )</t>
    </r>
  </si>
  <si>
    <r>
      <rPr>
        <b/>
        <sz val="14"/>
        <rFont val="Arial Narrow"/>
        <family val="2"/>
      </rPr>
      <t xml:space="preserve">6.  </t>
    </r>
    <r>
      <rPr>
        <sz val="14"/>
        <rFont val="Arial Narrow"/>
        <family val="2"/>
      </rPr>
      <t>Use the ENTER or TAB key on the keyboard to finish the equation</t>
    </r>
  </si>
  <si>
    <t>Month Purchased</t>
  </si>
  <si>
    <t>Sale Amount</t>
  </si>
  <si>
    <t>Sales Rep</t>
  </si>
  <si>
    <t>NOTE:  The column to lookup is the first column and it MUST be sorted in ascending order</t>
  </si>
  <si>
    <t>Fred</t>
  </si>
  <si>
    <t>Kim</t>
  </si>
  <si>
    <t>June</t>
  </si>
  <si>
    <t>Alicia</t>
  </si>
  <si>
    <t>Bill</t>
  </si>
  <si>
    <t>Item to lookup</t>
  </si>
  <si>
    <t>Examples are on this line</t>
  </si>
  <si>
    <t>1. Always begin with an equal sign =</t>
  </si>
  <si>
    <t>3. The arguments begin with the item to lookup</t>
  </si>
  <si>
    <t>Month</t>
  </si>
  <si>
    <t>DK</t>
  </si>
  <si>
    <t>Northern Division</t>
  </si>
  <si>
    <t>Eastern Division</t>
  </si>
  <si>
    <t>Southern Division</t>
  </si>
  <si>
    <t>Western Division</t>
  </si>
  <si>
    <t>Monthly Totals</t>
  </si>
  <si>
    <t>January</t>
  </si>
  <si>
    <t>February</t>
  </si>
  <si>
    <t>March</t>
  </si>
  <si>
    <t>1st Qtr Totals</t>
  </si>
  <si>
    <t>2nd Qtr Totals</t>
  </si>
  <si>
    <t>July</t>
  </si>
  <si>
    <t>August</t>
  </si>
  <si>
    <t>September</t>
  </si>
  <si>
    <t>3rd Qtr Totals</t>
  </si>
  <si>
    <t>October</t>
  </si>
  <si>
    <t>November</t>
  </si>
  <si>
    <t>December</t>
  </si>
  <si>
    <t>4th Qtr Totals</t>
  </si>
  <si>
    <t>Grand Totals</t>
  </si>
  <si>
    <t>Commission
Rate</t>
  </si>
  <si>
    <t>Expenses</t>
  </si>
  <si>
    <t>Total Outlay</t>
  </si>
  <si>
    <t>Bing</t>
  </si>
  <si>
    <t>Ann</t>
  </si>
  <si>
    <t>Cal</t>
  </si>
  <si>
    <t>Carol</t>
  </si>
  <si>
    <t>Joni</t>
  </si>
  <si>
    <t>Jose</t>
  </si>
  <si>
    <t>Lakisha</t>
  </si>
  <si>
    <t>Markie</t>
  </si>
  <si>
    <t>Pam</t>
  </si>
  <si>
    <t>Phil</t>
  </si>
  <si>
    <t>Rosita</t>
  </si>
  <si>
    <t>Sal</t>
  </si>
  <si>
    <t>Yen</t>
  </si>
  <si>
    <t>This MATCH function is looking for the Sales Rep Number or the position in the list</t>
  </si>
  <si>
    <t>This INDEX function is looking for the entry at the intersection of the column and row indicated</t>
  </si>
  <si>
    <t>Column</t>
  </si>
  <si>
    <t>Row</t>
  </si>
  <si>
    <t>1.</t>
  </si>
  <si>
    <t>Insurance Renewal</t>
  </si>
  <si>
    <t>Renewal Code</t>
  </si>
  <si>
    <t>Type of Unit</t>
  </si>
  <si>
    <t>Unit Code</t>
  </si>
  <si>
    <t>Correction Device</t>
  </si>
  <si>
    <t>Years Left</t>
  </si>
  <si>
    <t>R</t>
  </si>
  <si>
    <t>Y</t>
  </si>
  <si>
    <t>JOS</t>
  </si>
  <si>
    <t>H</t>
  </si>
  <si>
    <t>RJI</t>
  </si>
  <si>
    <t>KDO</t>
  </si>
  <si>
    <t>FWS</t>
  </si>
  <si>
    <t>PIF</t>
  </si>
  <si>
    <t>YQQ</t>
  </si>
  <si>
    <t>Patti</t>
  </si>
  <si>
    <t>To create charts/graphs:</t>
  </si>
  <si>
    <t>SINGLE click to select</t>
  </si>
  <si>
    <t>DOUBLE click to format</t>
  </si>
  <si>
    <t>RIGHT click to see all other choices</t>
  </si>
  <si>
    <t>Ensure the data is labeled, such as the labels here on the columns with Month, Mai, Cam &amp; Jo and the rows with January, February and March.</t>
  </si>
  <si>
    <t>Select the cells to include in the chart. For this example it was B2:E5.</t>
  </si>
  <si>
    <t>Click the Insert Tab to display the Insert Ribbon, then select a tool from the Charts Group</t>
  </si>
  <si>
    <t>Once the cells are selected, the Quick Analysis Menu appears in the bottom right corner of the selection. At the top of the Quick Analysis Menu there are multiple choice, select Charts. From here you may select any of the charting options.</t>
  </si>
  <si>
    <t>Once the cells are selected, click the F11 Key on the keyboard. A default chart will appear.</t>
  </si>
  <si>
    <t>To change items:</t>
  </si>
  <si>
    <t>Respresentative</t>
  </si>
  <si>
    <t>Sales People</t>
  </si>
  <si>
    <t>Sales TOTALS</t>
  </si>
  <si>
    <t>Sales COMMISSION</t>
  </si>
  <si>
    <t>Commission Rate</t>
  </si>
  <si>
    <t>Always create an original to return to !!</t>
  </si>
  <si>
    <t>The Add Scenario dialog box opens</t>
  </si>
  <si>
    <t>Name the scenario</t>
  </si>
  <si>
    <t>Saul</t>
  </si>
  <si>
    <t>Vlookup identifies an item to lookup with the requested corresponding item displayed ~ Change the entry in A12 to be anything from the list A4:A9</t>
  </si>
  <si>
    <t>The item typed into A12 will lookup the requested items in B4:D9</t>
  </si>
  <si>
    <t>Create a Vlookup to find the Month Purchased for the Item to lookup</t>
  </si>
  <si>
    <r>
      <t xml:space="preserve">2. Type </t>
    </r>
    <r>
      <rPr>
        <b/>
        <sz val="16"/>
        <rFont val="Aptos"/>
        <family val="2"/>
      </rPr>
      <t>Vlookup(</t>
    </r>
  </si>
  <si>
    <r>
      <t xml:space="preserve">In the example this is </t>
    </r>
    <r>
      <rPr>
        <b/>
        <sz val="16"/>
        <rFont val="Aptos"/>
        <family val="2"/>
      </rPr>
      <t>A12</t>
    </r>
  </si>
  <si>
    <r>
      <t xml:space="preserve">4. Follow the lookup cell with a </t>
    </r>
    <r>
      <rPr>
        <b/>
        <sz val="16"/>
        <rFont val="Aptos"/>
        <family val="2"/>
      </rPr>
      <t>comma</t>
    </r>
  </si>
  <si>
    <t>5. The next item in the arguments is the list to search in</t>
  </si>
  <si>
    <r>
      <t xml:space="preserve">In the example this is </t>
    </r>
    <r>
      <rPr>
        <b/>
        <sz val="16"/>
        <rFont val="Aptos"/>
        <family val="2"/>
      </rPr>
      <t>A4:D9</t>
    </r>
  </si>
  <si>
    <r>
      <t xml:space="preserve">6. Follow this item with a </t>
    </r>
    <r>
      <rPr>
        <b/>
        <sz val="16"/>
        <rFont val="Aptos"/>
        <family val="2"/>
      </rPr>
      <t>comma</t>
    </r>
  </si>
  <si>
    <r>
      <t>In the example for the month this would be</t>
    </r>
    <r>
      <rPr>
        <b/>
        <sz val="16"/>
        <rFont val="Aptos"/>
        <family val="2"/>
      </rPr>
      <t xml:space="preserve"> 2</t>
    </r>
  </si>
  <si>
    <r>
      <t>8. Close with the right parenthesis</t>
    </r>
    <r>
      <rPr>
        <b/>
        <sz val="16"/>
        <rFont val="Aptos"/>
        <family val="2"/>
      </rPr>
      <t xml:space="preserve"> )</t>
    </r>
  </si>
  <si>
    <t>=VLOOKUP(A12,A4:D9,2)</t>
  </si>
  <si>
    <r>
      <t>Click in cell</t>
    </r>
    <r>
      <rPr>
        <b/>
        <sz val="16"/>
        <rFont val="Aptos"/>
        <family val="2"/>
      </rPr>
      <t xml:space="preserve"> B12</t>
    </r>
    <r>
      <rPr>
        <sz val="16"/>
        <rFont val="Aptos"/>
        <family val="2"/>
      </rPr>
      <t xml:space="preserve"> to create the lookup for the Month Purchased</t>
    </r>
  </si>
  <si>
    <t>Do NOT include the column titles, known as field names</t>
  </si>
  <si>
    <t>7. The last arguments is the column number in which the items to be found reside</t>
  </si>
  <si>
    <t>The first column is 1, the second column is 2, etc.</t>
  </si>
  <si>
    <t>PROFIT</t>
  </si>
  <si>
    <t>Index Result:</t>
  </si>
  <si>
    <t>What It Does</t>
  </si>
  <si>
    <t>Practical Uses</t>
  </si>
  <si>
    <t>Notes</t>
  </si>
  <si>
    <t>The INDEX function retrieves a value or reference from a specified position within a range or array. It is a powerful lookup tool to pinpoint data based on its row and column coordinates, making it more flexible than functions like VLOOKUP because it is not limited to searching left-to-right or requiring a specific key column.
It is often paired with MATCH for dynamic lookups but works fine on its own too.</t>
  </si>
  <si>
    <t>🟢</t>
  </si>
  <si>
    <t>Returns the value at the intersection of the specified row and column within the range</t>
  </si>
  <si>
    <t>If you give it just a row number (and the range is one column), it grabs that row’s value</t>
  </si>
  <si>
    <t>If the range is a single row, you can specify a column number instead</t>
  </si>
  <si>
    <r>
      <t>Lookup Without Limits</t>
    </r>
    <r>
      <rPr>
        <sz val="16"/>
        <rFont val="Aptos"/>
        <family val="2"/>
      </rPr>
      <t>: Pair with MATCH to replace VLOOKUP when the lookup value isn’t in the first column</t>
    </r>
  </si>
  <si>
    <r>
      <t>Extract Rows/Columns</t>
    </r>
    <r>
      <rPr>
        <sz val="16"/>
        <rFont val="Aptos"/>
        <family val="2"/>
      </rPr>
      <t>: Pull entire sections of data dynamically</t>
    </r>
  </si>
  <si>
    <r>
      <t>Dropdowns</t>
    </r>
    <r>
      <rPr>
        <sz val="16"/>
        <rFont val="Aptos"/>
        <family val="2"/>
      </rPr>
      <t>: Feed into data validation for dynamic lists</t>
    </r>
  </si>
  <si>
    <r>
      <t>Errors</t>
    </r>
    <r>
      <rPr>
        <sz val="16"/>
        <rFont val="Aptos"/>
        <family val="2"/>
      </rPr>
      <t>: Returns #REF! if row_num or column_num is out of the range’s bounds</t>
    </r>
  </si>
  <si>
    <r>
      <t>Versatility</t>
    </r>
    <r>
      <rPr>
        <sz val="16"/>
        <rFont val="Aptos"/>
        <family val="2"/>
      </rPr>
      <t>: Works with numbers, text, or even references (e.g., =INDEX(A1:C3, 2, 1) can be a cell reference for further formulas)</t>
    </r>
  </si>
  <si>
    <r>
      <t>Zero Trick</t>
    </r>
    <r>
      <rPr>
        <sz val="16"/>
        <rFont val="Aptos"/>
        <family val="2"/>
      </rPr>
      <t>: Use 0 for row_num or column_num to get all rows or columns (recent versions only)</t>
    </r>
  </si>
  <si>
    <t>Alex</t>
  </si>
  <si>
    <t>How It Works</t>
  </si>
  <si>
    <t>=INDEX(E7:E16,MATCH(C4,B7:B16))</t>
  </si>
  <si>
    <t>=INDEX(E7:E16)</t>
  </si>
  <si>
    <t>=MATCH(C4,B7:B16)</t>
  </si>
  <si>
    <t>Finds the position of the commission $ in the Total Commission column using INDEX</t>
  </si>
  <si>
    <t>Matches it to the proper Sales Rep in the Sales Rep column using MATCH</t>
  </si>
  <si>
    <t>This INDEX MATCH function is looking for the Total commission paid, based on Sales Rep</t>
  </si>
  <si>
    <r>
      <rPr>
        <b/>
        <sz val="14"/>
        <color theme="6" tint="-0.249977111117893"/>
        <rFont val="Univers Condensed Light"/>
        <family val="2"/>
      </rPr>
      <t>⬅️</t>
    </r>
    <r>
      <rPr>
        <b/>
        <sz val="14"/>
        <color theme="1"/>
        <rFont val="Univers Condensed Light"/>
        <family val="2"/>
      </rPr>
      <t xml:space="preserve"> Try It</t>
    </r>
  </si>
  <si>
    <r>
      <t xml:space="preserve">Try It
</t>
    </r>
    <r>
      <rPr>
        <b/>
        <sz val="14"/>
        <color theme="6" tint="-0.249977111117893"/>
        <rFont val="Univers Condensed Light"/>
        <family val="2"/>
      </rPr>
      <t>⬇️</t>
    </r>
  </si>
  <si>
    <t>Find the Profit for the Sales Rep</t>
  </si>
  <si>
    <t>Xai</t>
  </si>
  <si>
    <t>Correct Answer ➡️</t>
  </si>
  <si>
    <r>
      <rPr>
        <sz val="16"/>
        <color theme="6" tint="-0.249977111117893"/>
        <rFont val="Aptos"/>
        <family val="2"/>
      </rPr>
      <t>⬅️</t>
    </r>
    <r>
      <rPr>
        <sz val="16"/>
        <color theme="1"/>
        <rFont val="Aptos"/>
        <family val="2"/>
      </rPr>
      <t xml:space="preserve"> Let's create the XLOOKUP for Commission, using the Rep as the Lookup Value</t>
    </r>
  </si>
  <si>
    <t>Try It</t>
  </si>
  <si>
    <t>➡️</t>
  </si>
  <si>
    <t>Why Arrays Matter</t>
  </si>
  <si>
    <r>
      <t>Efficiency</t>
    </r>
    <r>
      <rPr>
        <sz val="16"/>
        <color rgb="FF0F1419"/>
        <rFont val="Aptos"/>
        <family val="2"/>
      </rPr>
      <t>: One formula can replace multiple cell-by-cell calculations</t>
    </r>
  </si>
  <si>
    <r>
      <t>Dynamic</t>
    </r>
    <r>
      <rPr>
        <sz val="16"/>
        <color rgb="FF0F1419"/>
        <rFont val="Aptos"/>
        <family val="2"/>
      </rPr>
      <t>: Updates automatically as data changes (modern Excel)</t>
    </r>
  </si>
  <si>
    <r>
      <t>Versatility</t>
    </r>
    <r>
      <rPr>
        <sz val="16"/>
        <color rgb="FF0F1419"/>
        <rFont val="Aptos"/>
        <family val="2"/>
      </rPr>
      <t>: From simple math to complex filtering, arrays scale with your needs</t>
    </r>
  </si>
  <si>
    <t>Arrays let you perform calculations or lookups on multiple items simultaneously, rather than one cell at a time.</t>
  </si>
  <si>
    <t>An array is simply a collection of values—numbers, text, or even references</t>
  </si>
  <si>
    <t>organized into rows, columns, or both (a matrix). In Excel, arrays can be:</t>
  </si>
  <si>
    <r>
      <t>Literal</t>
    </r>
    <r>
      <rPr>
        <sz val="16"/>
        <rFont val="Aptos"/>
        <family val="2"/>
      </rPr>
      <t>: Hardcoded values, like {1, 2, 3} or {"A", "B", "C"}</t>
    </r>
  </si>
  <si>
    <r>
      <t>Range-based</t>
    </r>
    <r>
      <rPr>
        <sz val="16"/>
        <rFont val="Aptos"/>
        <family val="2"/>
      </rPr>
      <t>: Values from a cell range, like A1:A3</t>
    </r>
  </si>
  <si>
    <r>
      <t>Generated</t>
    </r>
    <r>
      <rPr>
        <sz val="16"/>
        <rFont val="Aptos"/>
        <family val="2"/>
      </rPr>
      <t>: Output from functions, like SEQUENCE or INDEX</t>
    </r>
  </si>
  <si>
    <t>In Excel 365 version, you can run an array formula by pressing ENTER</t>
  </si>
  <si>
    <t>In older versions it is CTRL + SHIFT + ENTER</t>
  </si>
  <si>
    <t>Click in an empty cell and type ={1,2,3}</t>
  </si>
  <si>
    <t>Click in an empty cell and type ={1;2;3}</t>
  </si>
  <si>
    <t>Click in an empty cell and type ={1,2:3,4:5,6}</t>
  </si>
  <si>
    <t>Type =Sequence(3,3)</t>
  </si>
  <si>
    <t>Type =Sequence(3,3,100)</t>
  </si>
  <si>
    <t>Type =Sequence(3,3,100,10)</t>
  </si>
  <si>
    <t>Unique and Sort</t>
  </si>
  <si>
    <t>Dynamic Array Formulas (Modern Excel: 365/2021+)</t>
  </si>
  <si>
    <t>These functions naturally return arrays and spill results. Introduced with the dynamic array update, they’re exclusive to modern Excel.</t>
  </si>
  <si>
    <t>1. FILTER</t>
  </si>
  <si>
    <t>2. UNIQUE</t>
  </si>
  <si>
    <t>3. SORT</t>
  </si>
  <si>
    <t>4. SORTBY</t>
  </si>
  <si>
    <t>5. SEQUENCE</t>
  </si>
  <si>
    <t>6. RANDARRAY</t>
  </si>
  <si>
    <t>Traditional Array-Capable Functions</t>
  </si>
  <si>
    <t>These existed in older Excel and often required CSE for array behavior. In modern Excel, they spill naturally when applicable.</t>
  </si>
  <si>
    <t>8. INDEX</t>
  </si>
  <si>
    <t>9. TRANSPOSE</t>
  </si>
  <si>
    <t>10. MMULT</t>
  </si>
  <si>
    <t>11. SUMPRODUCT</t>
  </si>
  <si>
    <t>12. FREQUENCY</t>
  </si>
  <si>
    <t>13. LINEST</t>
  </si>
  <si>
    <t>Common Array Operations (Not Specific Functions)</t>
  </si>
  <si>
    <t>These aren’t standalone functions but demonstrate array behavior with operators:</t>
  </si>
  <si>
    <t>14. Element-Wise Math</t>
  </si>
  <si>
    <t>15. Conditional Arrays</t>
  </si>
  <si>
    <t>Multiplies values &gt; 10 by 1, sums them. CSE in older Excel; spills intermediate array in modern.</t>
  </si>
  <si>
    <r>
      <t>7. TEXTSPLIT</t>
    </r>
    <r>
      <rPr>
        <sz val="16"/>
        <color rgb="FF0F1419"/>
        <rFont val="Aptos"/>
        <family val="2"/>
      </rPr>
      <t xml:space="preserve"> (Excel 365 Insider or latest updates)</t>
    </r>
  </si>
  <si>
    <t>Purpose</t>
  </si>
  <si>
    <t>Syntax</t>
  </si>
  <si>
    <t>Example</t>
  </si>
  <si>
    <t>=FILTER(array, include, [if_empty])</t>
  </si>
  <si>
    <t>=UNIQUE(array, [by_col], [exactly_once])</t>
  </si>
  <si>
    <t>=SORT(array, [sort_index], [sort_order], [by_col])</t>
  </si>
  <si>
    <t>=SORTBY(array, by_array, [sort_order], ...)</t>
  </si>
  <si>
    <t>=SEQUENCE(rows, [columns], [start], [step])</t>
  </si>
  <si>
    <t>=RANDARRAY([rows], [columns], [min], [max], [integer])</t>
  </si>
  <si>
    <t>=TEXTSPLIT(text, col_delimiter, [row_delimiter], ...)</t>
  </si>
  <si>
    <t>=INDEX(array, row_num, [column_num])</t>
  </si>
  <si>
    <t>=TRANSPOSE(array)</t>
  </si>
  <si>
    <t>=MMULT(array1, array2)</t>
  </si>
  <si>
    <t>=SUMPRODUCT(array1, [array2], ...)</t>
  </si>
  <si>
    <t>=FREQUENCY(data_array, bins_array)</t>
  </si>
  <si>
    <t>=LINEST(known_y’s, [known_x’s], [const], [stats])</t>
  </si>
  <si>
    <t xml:space="preserve">=FILTER(A1:B5, A1:A5&gt;10) </t>
  </si>
  <si>
    <t xml:space="preserve">=UNIQUE(A1:A5) </t>
  </si>
  <si>
    <t xml:space="preserve">=SORT(A1:A5) </t>
  </si>
  <si>
    <t xml:space="preserve">=SORTBY(A1:B5, B1:B5, -1) </t>
  </si>
  <si>
    <t xml:space="preserve">=SEQUENCE(5, 1, 1, 1) </t>
  </si>
  <si>
    <t xml:space="preserve">=RANDARRAY(3, 2) </t>
  </si>
  <si>
    <t xml:space="preserve">=TEXTSPLIT("A,B,C", ",") </t>
  </si>
  <si>
    <t xml:space="preserve">=INDEX(A1:C3, 2) </t>
  </si>
  <si>
    <t xml:space="preserve">=TRANSPOSE(A1:C1) </t>
  </si>
  <si>
    <t xml:space="preserve">{=MMULT(A1:B2, C1:D2)} </t>
  </si>
  <si>
    <t xml:space="preserve">=SUMPRODUCT(A1:A3, B1:B3) </t>
  </si>
  <si>
    <t xml:space="preserve">{=FREQUENCY(A1:A10, B1:B5)} </t>
  </si>
  <si>
    <t xml:space="preserve">{=LINEST(B1:B5, A1:A5)} </t>
  </si>
  <si>
    <t xml:space="preserve">=A1:A3 * B1:B3 </t>
  </si>
  <si>
    <t xml:space="preserve">=SUM(A1:A5 * (A1:A5&gt;10)) </t>
  </si>
  <si>
    <t>`</t>
  </si>
  <si>
    <t>Filters a range based on a condition</t>
  </si>
  <si>
    <t>Returns rows from A1:B5 where column A &gt; 10</t>
  </si>
  <si>
    <t>Extracts unique values from a range</t>
  </si>
  <si>
    <t>Lists unique values from A1:A5</t>
  </si>
  <si>
    <t>Sorts a range or array</t>
  </si>
  <si>
    <t>Sorts A1:A5 in ascending order</t>
  </si>
  <si>
    <t>Sorts a range based on another range/array</t>
  </si>
  <si>
    <t>Sorts A1:B5 by column B descending</t>
  </si>
  <si>
    <t>Generates a sequence of numbers</t>
  </si>
  <si>
    <t>Returns 1, 2, 3, 4, 5 in a column</t>
  </si>
  <si>
    <t>Creates an array of random numbers</t>
  </si>
  <si>
    <t>3x2 array of random decimals between 0 and 1</t>
  </si>
  <si>
    <t>Splits text into an array based on delimiters</t>
  </si>
  <si>
    <t>Returns A, B, C across cells</t>
  </si>
  <si>
    <t>Retrieves values from a range by position</t>
  </si>
  <si>
    <t xml:space="preserve">Modern: Spills 2nd row (eg, 40, 50, 60) </t>
  </si>
  <si>
    <t>Legacy: {=INDEX(A1:C3, 2)} with CSE for multi-cell output</t>
  </si>
  <si>
    <t>Flips rows to columns or vice versa</t>
  </si>
  <si>
    <t xml:space="preserve">Modern: Spills vertically </t>
  </si>
  <si>
    <t>Legacy: Select range, {=TRANSPOSE(A1:C1)}, CSE</t>
  </si>
  <si>
    <t>Matrix multiplication</t>
  </si>
  <si>
    <t>Multiplies two matrices; always needed CSE in older Excel, spills in modern</t>
  </si>
  <si>
    <t>Multiplies arrays element-wise and sums the result</t>
  </si>
  <si>
    <t>Multiplies A1B1, A2B2, A3*B3, then sums No CSE needed, but it’s array-based internally</t>
  </si>
  <si>
    <t>Counts values in bins (histogram-like)</t>
  </si>
  <si>
    <t>Legacy: CSE, multi-cell selection Modern: Spills</t>
  </si>
  <si>
    <t>Returns slope and intercept; spills in modern Excel</t>
  </si>
  <si>
    <t xml:space="preserve">Modern: Spills products (eg, 52, 104, 15*6) </t>
  </si>
  <si>
    <t>Legacy: {=A1:A3*B1:B3} with CSE</t>
  </si>
  <si>
    <t>Calculations</t>
  </si>
  <si>
    <t>When using array formulas in columns or rows, the initial calculation includes all cells involved in the calculation</t>
  </si>
  <si>
    <t>To calculate the % of Grand Totals for each quarter, select all of the cells for the quarter, and all of the cells for the Grand total.</t>
  </si>
  <si>
    <r>
      <t xml:space="preserve">The </t>
    </r>
    <r>
      <rPr>
        <b/>
        <sz val="16"/>
        <color theme="1"/>
        <rFont val="Aptos"/>
        <family val="2"/>
      </rPr>
      <t>UNIQUE</t>
    </r>
    <r>
      <rPr>
        <sz val="16"/>
        <color theme="1"/>
        <rFont val="Aptos"/>
        <family val="2"/>
      </rPr>
      <t xml:space="preserve"> array function will remove duplicates</t>
    </r>
  </si>
  <si>
    <r>
      <t xml:space="preserve">The </t>
    </r>
    <r>
      <rPr>
        <b/>
        <sz val="16"/>
        <color theme="1"/>
        <rFont val="Aptos"/>
        <family val="2"/>
      </rPr>
      <t>SORT</t>
    </r>
    <r>
      <rPr>
        <sz val="16"/>
        <color theme="1"/>
        <rFont val="Aptos"/>
        <family val="2"/>
      </rPr>
      <t xml:space="preserve"> function will sort the data</t>
    </r>
  </si>
  <si>
    <r>
      <t xml:space="preserve">To create a unique and a sorted list nest UNIQUE in SORT </t>
    </r>
    <r>
      <rPr>
        <b/>
        <sz val="16"/>
        <color theme="1"/>
        <rFont val="Aptos"/>
        <family val="2"/>
      </rPr>
      <t>=SORT(UNIQUE(B31:B38))</t>
    </r>
  </si>
  <si>
    <r>
      <t xml:space="preserve">To create only a sorted list use the following </t>
    </r>
    <r>
      <rPr>
        <b/>
        <sz val="16"/>
        <color theme="1"/>
        <rFont val="Aptos"/>
        <family val="2"/>
      </rPr>
      <t>=SORT(B31:B38)</t>
    </r>
  </si>
  <si>
    <r>
      <t>To show only one of each color use the following</t>
    </r>
    <r>
      <rPr>
        <b/>
        <sz val="16"/>
        <color theme="1"/>
        <rFont val="Aptos"/>
        <family val="2"/>
      </rPr>
      <t xml:space="preserve"> =UNIQUE(B31:B38)</t>
    </r>
  </si>
  <si>
    <r>
      <rPr>
        <sz val="11"/>
        <color theme="1"/>
        <rFont val="Univers Condensed Light"/>
        <family val="2"/>
      </rPr>
      <t>Try It
UNIQUE array</t>
    </r>
    <r>
      <rPr>
        <b/>
        <sz val="14"/>
        <color theme="1"/>
        <rFont val="Univers Condensed Light"/>
        <family val="2"/>
      </rPr>
      <t xml:space="preserve">
</t>
    </r>
    <r>
      <rPr>
        <b/>
        <sz val="14"/>
        <color theme="6" tint="-0.249977111117893"/>
        <rFont val="Univers Condensed Light"/>
        <family val="2"/>
      </rPr>
      <t>⬇️</t>
    </r>
  </si>
  <si>
    <r>
      <rPr>
        <sz val="11"/>
        <color theme="1"/>
        <rFont val="Univers Condensed Light"/>
        <family val="2"/>
      </rPr>
      <t>Try It
SORT array</t>
    </r>
    <r>
      <rPr>
        <b/>
        <sz val="14"/>
        <color theme="1"/>
        <rFont val="Univers Condensed Light"/>
        <family val="2"/>
      </rPr>
      <t xml:space="preserve">
</t>
    </r>
    <r>
      <rPr>
        <b/>
        <sz val="14"/>
        <color theme="6" tint="-0.249977111117893"/>
        <rFont val="Univers Condensed Light"/>
        <family val="2"/>
      </rPr>
      <t>⬇️</t>
    </r>
  </si>
  <si>
    <r>
      <rPr>
        <sz val="11"/>
        <color theme="1"/>
        <rFont val="Univers Condensed Light"/>
        <family val="2"/>
      </rPr>
      <t>Try It
SORT(UNIQUE)</t>
    </r>
    <r>
      <rPr>
        <b/>
        <sz val="14"/>
        <color theme="1"/>
        <rFont val="Univers Condensed Light"/>
        <family val="2"/>
      </rPr>
      <t xml:space="preserve">
</t>
    </r>
    <r>
      <rPr>
        <b/>
        <sz val="14"/>
        <color theme="6" tint="-0.249977111117893"/>
        <rFont val="Univers Condensed Light"/>
        <family val="2"/>
      </rPr>
      <t>⬇️</t>
    </r>
  </si>
  <si>
    <r>
      <rPr>
        <sz val="11"/>
        <color theme="1"/>
        <rFont val="Univers Condensed Light"/>
        <family val="2"/>
      </rPr>
      <t>Try It</t>
    </r>
    <r>
      <rPr>
        <b/>
        <sz val="14"/>
        <color theme="1"/>
        <rFont val="Univers Condensed Light"/>
        <family val="2"/>
      </rPr>
      <t xml:space="preserve">
</t>
    </r>
    <r>
      <rPr>
        <b/>
        <sz val="14"/>
        <color theme="6" tint="-0.249977111117893"/>
        <rFont val="Univers Condensed Light"/>
        <family val="2"/>
      </rPr>
      <t>⬇️</t>
    </r>
  </si>
  <si>
    <r>
      <t xml:space="preserve">For example for 1st Quarter % of Grand Total the calculation is  </t>
    </r>
    <r>
      <rPr>
        <b/>
        <sz val="16"/>
        <color theme="1"/>
        <rFont val="Aptos"/>
        <family val="2"/>
      </rPr>
      <t>=C53:C63/K53:K63</t>
    </r>
  </si>
  <si>
    <r>
      <t xml:space="preserve">=C53:C63/K53:K63
</t>
    </r>
    <r>
      <rPr>
        <b/>
        <sz val="14"/>
        <color theme="6" tint="-0.249977111117893"/>
        <rFont val="Aptos"/>
        <family val="2"/>
      </rPr>
      <t>⬇️</t>
    </r>
  </si>
  <si>
    <r>
      <t>1</t>
    </r>
    <r>
      <rPr>
        <b/>
        <vertAlign val="superscript"/>
        <sz val="11"/>
        <color theme="1"/>
        <rFont val="Calibri"/>
        <family val="2"/>
        <scheme val="minor"/>
      </rPr>
      <t>st</t>
    </r>
    <r>
      <rPr>
        <b/>
        <sz val="11"/>
        <color theme="1"/>
        <rFont val="Calibri"/>
        <family val="2"/>
        <scheme val="minor"/>
      </rPr>
      <t xml:space="preserve"> Quarter</t>
    </r>
  </si>
  <si>
    <r>
      <t>1</t>
    </r>
    <r>
      <rPr>
        <b/>
        <vertAlign val="superscript"/>
        <sz val="11"/>
        <color theme="1"/>
        <rFont val="Calibri"/>
        <family val="2"/>
        <scheme val="minor"/>
      </rPr>
      <t>st</t>
    </r>
    <r>
      <rPr>
        <b/>
        <sz val="11"/>
        <color theme="1"/>
        <rFont val="Calibri"/>
        <family val="2"/>
        <scheme val="minor"/>
      </rPr>
      <t xml:space="preserve"> Quarter % of Grand Total</t>
    </r>
  </si>
  <si>
    <r>
      <t>2</t>
    </r>
    <r>
      <rPr>
        <b/>
        <vertAlign val="superscript"/>
        <sz val="11"/>
        <color theme="1"/>
        <rFont val="Calibri"/>
        <family val="2"/>
        <scheme val="minor"/>
      </rPr>
      <t>nd</t>
    </r>
    <r>
      <rPr>
        <b/>
        <sz val="11"/>
        <color theme="1"/>
        <rFont val="Calibri"/>
        <family val="2"/>
        <scheme val="minor"/>
      </rPr>
      <t xml:space="preserve"> Quarter</t>
    </r>
  </si>
  <si>
    <r>
      <t>2</t>
    </r>
    <r>
      <rPr>
        <b/>
        <vertAlign val="superscript"/>
        <sz val="11"/>
        <color theme="1"/>
        <rFont val="Calibri"/>
        <family val="2"/>
        <scheme val="minor"/>
      </rPr>
      <t>nd</t>
    </r>
    <r>
      <rPr>
        <b/>
        <sz val="11"/>
        <color theme="1"/>
        <rFont val="Calibri"/>
        <family val="2"/>
        <scheme val="minor"/>
      </rPr>
      <t xml:space="preserve"> Quarter % of Grand Total</t>
    </r>
  </si>
  <si>
    <r>
      <t>3</t>
    </r>
    <r>
      <rPr>
        <b/>
        <vertAlign val="superscript"/>
        <sz val="11"/>
        <color theme="1"/>
        <rFont val="Calibri"/>
        <family val="2"/>
        <scheme val="minor"/>
      </rPr>
      <t>rd</t>
    </r>
    <r>
      <rPr>
        <b/>
        <sz val="11"/>
        <color theme="1"/>
        <rFont val="Calibri"/>
        <family val="2"/>
        <scheme val="minor"/>
      </rPr>
      <t xml:space="preserve"> Quarter</t>
    </r>
  </si>
  <si>
    <r>
      <t>3</t>
    </r>
    <r>
      <rPr>
        <b/>
        <vertAlign val="superscript"/>
        <sz val="11"/>
        <color theme="1"/>
        <rFont val="Calibri"/>
        <family val="2"/>
        <scheme val="minor"/>
      </rPr>
      <t>rd</t>
    </r>
    <r>
      <rPr>
        <b/>
        <sz val="11"/>
        <color theme="1"/>
        <rFont val="Calibri"/>
        <family val="2"/>
        <scheme val="minor"/>
      </rPr>
      <t xml:space="preserve"> Quarter % of Grand Total</t>
    </r>
  </si>
  <si>
    <r>
      <t>4</t>
    </r>
    <r>
      <rPr>
        <b/>
        <vertAlign val="superscript"/>
        <sz val="11"/>
        <color theme="1"/>
        <rFont val="Calibri"/>
        <family val="2"/>
        <scheme val="minor"/>
      </rPr>
      <t>th</t>
    </r>
    <r>
      <rPr>
        <b/>
        <sz val="11"/>
        <color theme="1"/>
        <rFont val="Calibri"/>
        <family val="2"/>
        <scheme val="minor"/>
      </rPr>
      <t xml:space="preserve"> Quarter</t>
    </r>
  </si>
  <si>
    <r>
      <t>4</t>
    </r>
    <r>
      <rPr>
        <b/>
        <vertAlign val="superscript"/>
        <sz val="11"/>
        <color theme="1"/>
        <rFont val="Calibri"/>
        <family val="2"/>
        <scheme val="minor"/>
      </rPr>
      <t>th</t>
    </r>
    <r>
      <rPr>
        <b/>
        <sz val="11"/>
        <color theme="1"/>
        <rFont val="Calibri"/>
        <family val="2"/>
        <scheme val="minor"/>
      </rPr>
      <t xml:space="preserve"> Quarter % of Grand Total</t>
    </r>
  </si>
  <si>
    <t>Since 1987, VLOOKUP has been the go-to function for looking up data</t>
  </si>
  <si>
    <r>
      <t xml:space="preserve">Try It
</t>
    </r>
    <r>
      <rPr>
        <sz val="16"/>
        <color theme="6" tint="-0.249977111117893"/>
        <rFont val="Aptos"/>
        <family val="2"/>
      </rPr>
      <t>⬇️</t>
    </r>
  </si>
  <si>
    <t>Limitation of VLOOKUP</t>
  </si>
  <si>
    <t>Only looks to the right of the lookup column</t>
  </si>
  <si>
    <t>Not case-sensitive; wildcards only work in approximate mode</t>
  </si>
  <si>
    <t>Stops at the first match, ignoring duplicates</t>
  </si>
  <si>
    <t>Defaults to approximate match unless specified otherwise</t>
  </si>
  <si>
    <t>Formula does not adjust if column order changes</t>
  </si>
  <si>
    <t>Slows down with large datasets; struggles with changing ranges</t>
  </si>
  <si>
    <t>Returns #REF error if column index is off</t>
  </si>
  <si>
    <t>Returns #N/A error if there is no exact match</t>
  </si>
  <si>
    <t>When VLOOKUP was not an option, many used the INDEX and MATCH Combo</t>
  </si>
  <si>
    <t>Let's begin with how to create an INDEX</t>
  </si>
  <si>
    <t>INDEX Syntax</t>
  </si>
  <si>
    <t>Array Form Syntax</t>
  </si>
  <si>
    <t>Reference Form Syntax</t>
  </si>
  <si>
    <t>=INDEX(reference, row_num, [column_num], [area_num])</t>
  </si>
  <si>
    <r>
      <t>Array</t>
    </r>
    <r>
      <rPr>
        <sz val="16"/>
        <color rgb="FF0F1419"/>
        <rFont val="Aptos"/>
        <family val="2"/>
      </rPr>
      <t>: Range where you want to pull a value from - For example, A1:B10 or a named range like “SalesData”</t>
    </r>
  </si>
  <si>
    <r>
      <t>Row_num</t>
    </r>
    <r>
      <rPr>
        <sz val="16"/>
        <color rgb="FF0F1419"/>
        <rFont val="Aptos"/>
        <family val="2"/>
      </rPr>
      <t>: Row number within the array where the value lives - If your array starts at A1, row_num 1 is the first row (A1:B1)</t>
    </r>
  </si>
  <si>
    <t>You tell INDEX where to look (the array) and pinpoint the spot by giving a row and, if needed, a column number</t>
  </si>
  <si>
    <r>
      <t>Reference</t>
    </r>
    <r>
      <rPr>
        <sz val="16"/>
        <color rgb="FF0F1419"/>
        <rFont val="Aptos"/>
        <family val="2"/>
      </rPr>
      <t>: Range or ranges, like (A1:A3, C1:C3) - Enclose multiple ranges in parentheses</t>
    </r>
  </si>
  <si>
    <r>
      <t>Row_num</t>
    </r>
    <r>
      <rPr>
        <sz val="16"/>
        <color rgb="FF0F1419"/>
        <rFont val="Aptos"/>
        <family val="2"/>
      </rPr>
      <t>: Same as above—row position within the chosen range</t>
    </r>
  </si>
  <si>
    <r>
      <t>Column_num</t>
    </r>
    <r>
      <rPr>
        <sz val="16"/>
        <color rgb="FF0F1419"/>
        <rFont val="Aptos"/>
        <family val="2"/>
      </rPr>
      <t xml:space="preserve"> (optional): Column position, same deal</t>
    </r>
  </si>
  <si>
    <r>
      <t>Area_num</t>
    </r>
    <r>
      <rPr>
        <sz val="16"/>
        <color rgb="FF0F1419"/>
        <rFont val="Aptos"/>
        <family val="2"/>
      </rPr>
      <t xml:space="preserve"> (optional): If the reference includes multiple ranges, this picks which one to use (1 for the first range, 2 for the second, etc.)</t>
    </r>
  </si>
  <si>
    <t>Defaults to 1 if omitted</t>
  </si>
  <si>
    <r>
      <t>Column_num</t>
    </r>
    <r>
      <rPr>
        <sz val="16"/>
        <color rgb="FF0F1419"/>
        <rFont val="Aptos"/>
        <family val="2"/>
      </rPr>
      <t xml:space="preserve"> (optional): The column number within the array</t>
    </r>
  </si>
  <si>
    <t>If omitted, it assumes a single-column array, and only row_num matters. For A1:B10, column_num 1 is column A, and 2 is column B.</t>
  </si>
  <si>
    <t>The MATCH function in Excel is a lookup tool that helps you find the position of a specific value within a range of cells. It is super useful for locating where something sits in a list, rather than pulling the actual value like VLOOKUP or HLOOKUP would.</t>
  </si>
  <si>
    <r>
      <rPr>
        <sz val="16"/>
        <color rgb="FF0F1419"/>
        <rFont val="Aptos"/>
        <family val="2"/>
      </rPr>
      <t xml:space="preserve"> Think of it as a way to ask Excel,</t>
    </r>
    <r>
      <rPr>
        <b/>
        <sz val="16"/>
        <color rgb="FF0F1419"/>
        <rFont val="Aptos"/>
        <family val="2"/>
      </rPr>
      <t xml:space="preserve"> “Hey, where is this thing ??”</t>
    </r>
  </si>
  <si>
    <t>MATCH Syntax</t>
  </si>
  <si>
    <r>
      <t>0</t>
    </r>
    <r>
      <rPr>
        <sz val="16"/>
        <color rgb="FF0F1419"/>
        <rFont val="Aptos"/>
        <family val="2"/>
      </rPr>
      <t>: Exact match only. If the lookup_value isn’t found exactly, you get an error (#N/A). Most common choice when you need precision.</t>
    </r>
  </si>
  <si>
    <r>
      <t>1</t>
    </r>
    <r>
      <rPr>
        <sz val="16"/>
        <color rgb="FF0F1419"/>
        <rFont val="Aptos"/>
        <family val="2"/>
      </rPr>
      <t>: Finds the largest value less than or equal to lookup_value. The lookup_array must be sorted in ascending order, or it won’t work right.</t>
    </r>
  </si>
  <si>
    <t>=MATCH(lookup_value, lookup_array, [match_type])</t>
  </si>
  <si>
    <t>For example, if you’re looking for “500” or the contents of cell B1, that’s your lookup_value. Excel will search for this in the range you specify next.</t>
  </si>
  <si>
    <r>
      <t>Lookup_value</t>
    </r>
    <r>
      <rPr>
        <sz val="16"/>
        <color rgb="FF0F1419"/>
        <rFont val="Aptos"/>
        <family val="2"/>
      </rPr>
      <t xml:space="preserve"> (required): This is the value you’re trying to find - It can be a number, text, or even a cell reference</t>
    </r>
  </si>
  <si>
    <r>
      <t>Lookup_array</t>
    </r>
    <r>
      <rPr>
        <sz val="16"/>
        <color rgb="FF0F1419"/>
        <rFont val="Aptos"/>
        <family val="2"/>
      </rPr>
      <t xml:space="preserve"> (required): This is the range of cells where Excel looks for your lookup_value</t>
    </r>
  </si>
  <si>
    <t>It has to be a single row (like A1:A10) or a single column (like A1:J1)—no multi-column or multi-row blocks allowed.</t>
  </si>
  <si>
    <t>This is the “haystack” where your “needle” (lookup_value) hides.</t>
  </si>
  <si>
    <r>
      <t>Match_type</t>
    </r>
    <r>
      <rPr>
        <sz val="16"/>
        <color rgb="FF0F1419"/>
        <rFont val="Aptos"/>
        <family val="2"/>
      </rPr>
      <t xml:space="preserve"> (optional): This tells Excel how strict or flexible to be when searching</t>
    </r>
  </si>
  <si>
    <t>It is a number: 1, 0, or -1. If you leave it out, Excel assumes 1. Here’s what each option does:</t>
  </si>
  <si>
    <r>
      <t>-1</t>
    </r>
    <r>
      <rPr>
        <sz val="16"/>
        <color rgb="FF0F1419"/>
        <rFont val="Aptos"/>
        <family val="2"/>
      </rPr>
      <t xml:space="preserve">: </t>
    </r>
    <r>
      <rPr>
        <b/>
        <sz val="16"/>
        <color rgb="FF0F1419"/>
        <rFont val="Aptos"/>
        <family val="2"/>
      </rPr>
      <t xml:space="preserve"> </t>
    </r>
    <r>
      <rPr>
        <sz val="16"/>
        <color rgb="FF0F1419"/>
        <rFont val="Aptos"/>
        <family val="2"/>
      </rPr>
      <t>Finds the smallest value greater than or equal to lookup_value. The lookup_array must be sorted in descending order for this to behave.</t>
    </r>
  </si>
  <si>
    <t>The function returns a number representing the relative position of the lookup_value within the lookup_array.</t>
  </si>
  <si>
    <t>For example, if your range is A1:A5 and your value is in A3, MATCH returns 3 (since it’s the third spot in the range).</t>
  </si>
  <si>
    <r>
      <t>Availability</t>
    </r>
    <r>
      <rPr>
        <sz val="16"/>
        <rFont val="Aptos"/>
        <family val="2"/>
      </rPr>
      <t>: Dynamic array functions (FILTER, UNIQUE, etc.) are only in Excel 365/2021+. Older versions rely on workarounds or VBA.</t>
    </r>
  </si>
  <si>
    <r>
      <t>Legacy vs. Modern</t>
    </r>
    <r>
      <rPr>
        <sz val="16"/>
        <rFont val="Aptos"/>
        <family val="2"/>
      </rPr>
      <t>: In older Excel (2019 and earlier), array formulas like INDEX, TRANSPOSE, or math operations need</t>
    </r>
  </si>
  <si>
    <t xml:space="preserve"> Ctrl + Shift + Enter for multi-value output. Modern Excel handles these with a simple Enter.</t>
  </si>
  <si>
    <t>Goal Seek in Excel is a useful tool that allows you to work backward to determine the input required to achieve a specific target.</t>
  </si>
  <si>
    <t>If you have a formula, know the result you want, but are unsure which value to enter to reach that result—Goal Seek calculates it for you.</t>
  </si>
  <si>
    <r>
      <t xml:space="preserve">It is like telling Excel, </t>
    </r>
    <r>
      <rPr>
        <b/>
        <sz val="16"/>
        <color rgb="FF0F1419"/>
        <rFont val="Aptos"/>
        <family val="2"/>
      </rPr>
      <t>“Adjust this number until the outcome matches my requirement.”</t>
    </r>
  </si>
  <si>
    <t>Here is how it operates:</t>
  </si>
  <si>
    <t>Goal Seek modifies the value in one cell (the input) to make another cell (the formula result) equal a value you specify.</t>
  </si>
  <si>
    <t>It is part of Excel’s “What-If Analysis” toolkit.</t>
  </si>
  <si>
    <t>When you select it, a small dialog box appears with three fields:</t>
  </si>
  <si>
    <r>
      <t xml:space="preserve">To access Goal Seek: </t>
    </r>
    <r>
      <rPr>
        <b/>
        <sz val="16"/>
        <color rgb="FF0F1419"/>
        <rFont val="Aptos"/>
        <family val="2"/>
      </rPr>
      <t>Data</t>
    </r>
    <r>
      <rPr>
        <sz val="16"/>
        <color rgb="FF0F1419"/>
        <rFont val="Aptos"/>
        <family val="2"/>
      </rPr>
      <t xml:space="preserve"> </t>
    </r>
    <r>
      <rPr>
        <b/>
        <sz val="16"/>
        <color rgb="FF0F1419"/>
        <rFont val="Aptos"/>
        <family val="2"/>
      </rPr>
      <t>tab</t>
    </r>
    <r>
      <rPr>
        <sz val="16"/>
        <color rgb="FF0F1419"/>
        <rFont val="Aptos"/>
        <family val="2"/>
      </rPr>
      <t xml:space="preserve"> </t>
    </r>
    <r>
      <rPr>
        <sz val="16"/>
        <color theme="0" tint="-0.499984740745262"/>
        <rFont val="Aptos"/>
        <family val="2"/>
      </rPr>
      <t>➡️</t>
    </r>
    <r>
      <rPr>
        <sz val="16"/>
        <color rgb="FF0F1419"/>
        <rFont val="Aptos"/>
        <family val="2"/>
      </rPr>
      <t xml:space="preserve"> </t>
    </r>
    <r>
      <rPr>
        <b/>
        <sz val="16"/>
        <color rgb="FF0F1419"/>
        <rFont val="Aptos"/>
        <family val="2"/>
      </rPr>
      <t>Forecast Group</t>
    </r>
    <r>
      <rPr>
        <sz val="16"/>
        <color theme="0" tint="-0.499984740745262"/>
        <rFont val="Aptos"/>
        <family val="2"/>
      </rPr>
      <t xml:space="preserve"> ➡️</t>
    </r>
    <r>
      <rPr>
        <sz val="16"/>
        <color rgb="FF0F1419"/>
        <rFont val="Aptos"/>
        <family val="2"/>
      </rPr>
      <t xml:space="preserve"> </t>
    </r>
    <r>
      <rPr>
        <b/>
        <sz val="16"/>
        <color rgb="FF0F1419"/>
        <rFont val="Aptos"/>
        <family val="2"/>
      </rPr>
      <t>What-If Analysis</t>
    </r>
    <r>
      <rPr>
        <sz val="16"/>
        <color rgb="FF0F1419"/>
        <rFont val="Aptos"/>
        <family val="2"/>
      </rPr>
      <t xml:space="preserve"> dropdown</t>
    </r>
  </si>
  <si>
    <t>For example, it might be A10, where your profit is calculated.</t>
  </si>
  <si>
    <r>
      <t>Set cell</t>
    </r>
    <r>
      <rPr>
        <sz val="16"/>
        <color rgb="FF0F1419"/>
        <rFont val="Aptos"/>
        <family val="2"/>
      </rPr>
      <t>:  This is the cell containing the formula you want to reach a specific value</t>
    </r>
  </si>
  <si>
    <r>
      <t>To value</t>
    </r>
    <r>
      <rPr>
        <sz val="16"/>
        <color rgb="FF0F1419"/>
        <rFont val="Aptos"/>
        <family val="2"/>
      </rPr>
      <t>: This is the target number you want the “set cell” to equal—such as 1000 for $1,000 profit</t>
    </r>
  </si>
  <si>
    <r>
      <t>By changing cell</t>
    </r>
    <r>
      <rPr>
        <sz val="16"/>
        <color rgb="FF0F1419"/>
        <rFont val="Aptos"/>
        <family val="2"/>
      </rPr>
      <t>: This is the input cell Excel will adjust—such as B5, where your sales figure is located</t>
    </r>
  </si>
  <si>
    <r>
      <t>1</t>
    </r>
    <r>
      <rPr>
        <vertAlign val="superscript"/>
        <sz val="16"/>
        <rFont val="Aptos"/>
        <family val="2"/>
      </rPr>
      <t>st</t>
    </r>
    <r>
      <rPr>
        <sz val="16"/>
        <rFont val="Aptos"/>
        <family val="2"/>
      </rPr>
      <t xml:space="preserve"> Quarter</t>
    </r>
  </si>
  <si>
    <r>
      <t>2</t>
    </r>
    <r>
      <rPr>
        <vertAlign val="superscript"/>
        <sz val="16"/>
        <rFont val="Aptos"/>
        <family val="2"/>
      </rPr>
      <t>nd</t>
    </r>
    <r>
      <rPr>
        <sz val="16"/>
        <rFont val="Aptos"/>
        <family val="2"/>
      </rPr>
      <t xml:space="preserve"> Quarter</t>
    </r>
  </si>
  <si>
    <r>
      <t>3</t>
    </r>
    <r>
      <rPr>
        <vertAlign val="superscript"/>
        <sz val="16"/>
        <rFont val="Aptos"/>
        <family val="2"/>
      </rPr>
      <t>rd</t>
    </r>
    <r>
      <rPr>
        <sz val="16"/>
        <rFont val="Aptos"/>
        <family val="2"/>
      </rPr>
      <t xml:space="preserve"> Quarter</t>
    </r>
  </si>
  <si>
    <r>
      <t>4</t>
    </r>
    <r>
      <rPr>
        <vertAlign val="superscript"/>
        <sz val="16"/>
        <rFont val="Aptos"/>
        <family val="2"/>
      </rPr>
      <t>th</t>
    </r>
    <r>
      <rPr>
        <sz val="16"/>
        <rFont val="Aptos"/>
        <family val="2"/>
      </rPr>
      <t xml:space="preserve"> Quarter</t>
    </r>
  </si>
  <si>
    <t>Amount to Borrow</t>
  </si>
  <si>
    <t>Interest Rate</t>
  </si>
  <si>
    <t>Number of Payments</t>
  </si>
  <si>
    <t>Payment Amount</t>
  </si>
  <si>
    <t>Limited capacity - works only with a single input criterion and a single objective formula</t>
  </si>
  <si>
    <r>
      <t>1</t>
    </r>
    <r>
      <rPr>
        <vertAlign val="superscript"/>
        <sz val="14"/>
        <rFont val="Aptos"/>
        <family val="2"/>
      </rPr>
      <t>st</t>
    </r>
    <r>
      <rPr>
        <sz val="14"/>
        <rFont val="Aptos"/>
        <family val="2"/>
      </rPr>
      <t xml:space="preserve"> Quarter</t>
    </r>
  </si>
  <si>
    <r>
      <t>2</t>
    </r>
    <r>
      <rPr>
        <vertAlign val="superscript"/>
        <sz val="14"/>
        <rFont val="Aptos"/>
        <family val="2"/>
      </rPr>
      <t>nd</t>
    </r>
    <r>
      <rPr>
        <sz val="14"/>
        <rFont val="Aptos"/>
        <family val="2"/>
      </rPr>
      <t xml:space="preserve"> Quarter</t>
    </r>
  </si>
  <si>
    <r>
      <t>3</t>
    </r>
    <r>
      <rPr>
        <vertAlign val="superscript"/>
        <sz val="14"/>
        <rFont val="Aptos"/>
        <family val="2"/>
      </rPr>
      <t>rd</t>
    </r>
    <r>
      <rPr>
        <sz val="14"/>
        <rFont val="Aptos"/>
        <family val="2"/>
      </rPr>
      <t xml:space="preserve"> Quarter</t>
    </r>
  </si>
  <si>
    <r>
      <t>4</t>
    </r>
    <r>
      <rPr>
        <vertAlign val="superscript"/>
        <sz val="14"/>
        <rFont val="Aptos"/>
        <family val="2"/>
      </rPr>
      <t>th</t>
    </r>
    <r>
      <rPr>
        <sz val="14"/>
        <rFont val="Aptos"/>
        <family val="2"/>
      </rPr>
      <t xml:space="preserve"> Quarter</t>
    </r>
  </si>
  <si>
    <t>Examples</t>
  </si>
  <si>
    <t>Commission Paid</t>
  </si>
  <si>
    <r>
      <rPr>
        <sz val="16"/>
        <color theme="1" tint="0.499984740745262"/>
        <rFont val="Aptos"/>
        <family val="2"/>
      </rPr>
      <t xml:space="preserve">➡️ </t>
    </r>
    <r>
      <rPr>
        <sz val="16"/>
        <rFont val="Aptos"/>
        <family val="2"/>
      </rPr>
      <t xml:space="preserve">Rep
    </t>
    </r>
    <r>
      <rPr>
        <sz val="16"/>
        <color theme="1" tint="0.499984740745262"/>
        <rFont val="Aptos"/>
        <family val="2"/>
      </rPr>
      <t xml:space="preserve">    ⬇️</t>
    </r>
    <r>
      <rPr>
        <sz val="16"/>
        <rFont val="Aptos"/>
        <family val="2"/>
      </rPr>
      <t xml:space="preserve">   Quarter</t>
    </r>
  </si>
  <si>
    <t>Total
Sales</t>
  </si>
  <si>
    <t>For important data, always create an original to return to !! See 2_4_Scenarios</t>
  </si>
  <si>
    <t>Select the cells without calculations to save</t>
  </si>
  <si>
    <t>In this example it is B8:D11</t>
  </si>
  <si>
    <t>Select the data to be saved</t>
  </si>
  <si>
    <r>
      <t xml:space="preserve">Select </t>
    </r>
    <r>
      <rPr>
        <b/>
        <sz val="16"/>
        <rFont val="Aptos"/>
        <family val="2"/>
      </rPr>
      <t>Scenario Manager...</t>
    </r>
  </si>
  <si>
    <r>
      <t xml:space="preserve">Click the </t>
    </r>
    <r>
      <rPr>
        <b/>
        <sz val="16"/>
        <rFont val="Aptos"/>
        <family val="2"/>
      </rPr>
      <t>Add... button</t>
    </r>
  </si>
  <si>
    <t>In the changing cells section ensure the proper cells are selected</t>
  </si>
  <si>
    <t>Add or modify the comment</t>
  </si>
  <si>
    <t>A new dialog box opens to type in the new numbers if anything needs changed</t>
  </si>
  <si>
    <t>Close all open dialog boxes</t>
  </si>
  <si>
    <t>Directions</t>
  </si>
  <si>
    <r>
      <t xml:space="preserve">On the </t>
    </r>
    <r>
      <rPr>
        <b/>
        <sz val="16"/>
        <rFont val="Aptos"/>
        <family val="2"/>
      </rPr>
      <t>Data tab</t>
    </r>
    <r>
      <rPr>
        <sz val="16"/>
        <rFont val="Aptos"/>
        <family val="2"/>
      </rPr>
      <t xml:space="preserve"> </t>
    </r>
    <r>
      <rPr>
        <sz val="16"/>
        <color theme="0" tint="-0.499984740745262"/>
        <rFont val="Aptos"/>
        <family val="2"/>
      </rPr>
      <t>➡️</t>
    </r>
    <r>
      <rPr>
        <sz val="16"/>
        <rFont val="Aptos"/>
        <family val="2"/>
      </rPr>
      <t xml:space="preserve"> </t>
    </r>
    <r>
      <rPr>
        <b/>
        <sz val="16"/>
        <rFont val="Aptos"/>
        <family val="2"/>
      </rPr>
      <t>Forecast group</t>
    </r>
    <r>
      <rPr>
        <sz val="16"/>
        <rFont val="Aptos"/>
        <family val="2"/>
      </rPr>
      <t xml:space="preserve"> </t>
    </r>
    <r>
      <rPr>
        <sz val="16"/>
        <color theme="0" tint="-0.499984740745262"/>
        <rFont val="Aptos"/>
        <family val="2"/>
      </rPr>
      <t>➡️</t>
    </r>
    <r>
      <rPr>
        <sz val="16"/>
        <rFont val="Aptos"/>
        <family val="2"/>
      </rPr>
      <t xml:space="preserve"> click the </t>
    </r>
    <r>
      <rPr>
        <b/>
        <sz val="16"/>
        <rFont val="Aptos"/>
        <family val="2"/>
      </rPr>
      <t>What-if-Analysis dropdown</t>
    </r>
  </si>
  <si>
    <r>
      <t xml:space="preserve">Click the </t>
    </r>
    <r>
      <rPr>
        <b/>
        <sz val="16"/>
        <rFont val="Aptos"/>
        <family val="2"/>
      </rPr>
      <t>OK button</t>
    </r>
  </si>
  <si>
    <r>
      <t xml:space="preserve">Try It </t>
    </r>
    <r>
      <rPr>
        <sz val="16"/>
        <color theme="6" tint="-0.249977111117893"/>
        <rFont val="Aptos"/>
        <family val="2"/>
      </rPr>
      <t>⬆️</t>
    </r>
  </si>
  <si>
    <t>Setting Up the Dynamic Range:</t>
  </si>
  <si>
    <t>=OFFSET(Sheet1!$A$2,0,0,COUNTA(Sheet1!$A:$A)-1,1)</t>
  </si>
  <si>
    <t>Name the new range</t>
  </si>
  <si>
    <t>Select the Scope for the range use</t>
  </si>
  <si>
    <t>Add a comment to clarify the reason for the range name</t>
  </si>
  <si>
    <t>To make this fit your range please understand the following:</t>
  </si>
  <si>
    <r>
      <t xml:space="preserve">Sheet1! </t>
    </r>
    <r>
      <rPr>
        <sz val="16"/>
        <color rgb="FF383A42"/>
        <rFont val="Aptos"/>
        <family val="2"/>
      </rPr>
      <t>is the name of your sheet tab</t>
    </r>
  </si>
  <si>
    <r>
      <t xml:space="preserve">$A$2 </t>
    </r>
    <r>
      <rPr>
        <sz val="16"/>
        <color rgb="FF383A42"/>
        <rFont val="Aptos"/>
        <family val="2"/>
      </rPr>
      <t>is the cell where your data begins</t>
    </r>
  </si>
  <si>
    <t>Sheet tab syntax includes the ! to indicate the end of the sheet tab name</t>
  </si>
  <si>
    <t>Sheet tab syntax includes ' ' single quotes to surround the name of the sheet tab if it contains spaces</t>
  </si>
  <si>
    <t>=OFFSET('2_6_Dynamic Named Ranges'!$B$9,0,0,COUNTA('2_6_Dynamic Named Ranges'!$B:$B)-COUNTA('2_6_Dynamic Named Ranges'!$B$1:$B$8),1)</t>
  </si>
  <si>
    <t>A dynamic named range is a range of cells that automatically adjusts its size based on the data it contains</t>
  </si>
  <si>
    <t>Uses a formula to define its boundaries instead of a fixed set of cell references</t>
  </si>
  <si>
    <t>Unlike a static named range, a dynamic named range expands or shrinks as you add or remove data</t>
  </si>
  <si>
    <t>Dynamic Ranges are created using the Name Manager (under the Formulas tab)</t>
  </si>
  <si>
    <t>Uses a formula, typically involving functions like OFFSET or INDIRECT.</t>
  </si>
  <si>
    <r>
      <t xml:space="preserve">Open the Name Manager:  Go to </t>
    </r>
    <r>
      <rPr>
        <b/>
        <sz val="16"/>
        <color rgb="FF0F1419"/>
        <rFont val="Aptos"/>
        <family val="2"/>
      </rPr>
      <t xml:space="preserve">Formulas </t>
    </r>
    <r>
      <rPr>
        <b/>
        <sz val="16"/>
        <color theme="0" tint="-0.499984740745262"/>
        <rFont val="Aptos"/>
        <family val="2"/>
      </rPr>
      <t>➡️</t>
    </r>
    <r>
      <rPr>
        <b/>
        <sz val="16"/>
        <color rgb="FF0F1419"/>
        <rFont val="Aptos"/>
        <family val="2"/>
      </rPr>
      <t xml:space="preserve"> Name Manager </t>
    </r>
    <r>
      <rPr>
        <b/>
        <sz val="16"/>
        <color theme="0" tint="-0.499984740745262"/>
        <rFont val="Aptos"/>
        <family val="2"/>
      </rPr>
      <t>➡️</t>
    </r>
    <r>
      <rPr>
        <b/>
        <sz val="16"/>
        <color rgb="FF0F1419"/>
        <rFont val="Aptos"/>
        <family val="2"/>
      </rPr>
      <t xml:space="preserve"> New</t>
    </r>
  </si>
  <si>
    <t>In the Refers to line add a formula - it could be like the following:</t>
  </si>
  <si>
    <t>The formula for the Top_Sales would be as follows:</t>
  </si>
  <si>
    <r>
      <t>$A:$A</t>
    </r>
    <r>
      <rPr>
        <sz val="16"/>
        <color rgb="FF383A42"/>
        <rFont val="Aptos"/>
        <family val="2"/>
      </rPr>
      <t xml:space="preserve"> is the column where your data is found</t>
    </r>
  </si>
  <si>
    <r>
      <t>Explanation</t>
    </r>
    <r>
      <rPr>
        <sz val="16"/>
        <rFont val="Aptos"/>
        <family val="2"/>
      </rPr>
      <t>:</t>
    </r>
  </si>
  <si>
    <t>COUNTA('2_6_Dynamic Named Ranges'!$C:$C)-COUNTA('2_6_Dynamic Named Ranges'!$C$1:$C$8): Counts all non-empty cells in column C, then subtracts the count of any non-empty cells above C9 (C1:C8) to ensure the range only includes C9 and below. This makes the range height dynamic.</t>
  </si>
  <si>
    <t>2_6_Dynamic Named Ranges'!$C$9: Starts the range at C9 on your specified sheet</t>
  </si>
  <si>
    <t>0,0: No offset in rows or columns from C9</t>
  </si>
  <si>
    <t>1: Sets the range width to 1 column</t>
  </si>
  <si>
    <t>Regular Charts</t>
  </si>
  <si>
    <r>
      <t>For this example cells</t>
    </r>
    <r>
      <rPr>
        <b/>
        <i/>
        <sz val="16"/>
        <rFont val="Aptos"/>
        <family val="2"/>
      </rPr>
      <t xml:space="preserve"> B2:E5</t>
    </r>
    <r>
      <rPr>
        <i/>
        <sz val="16"/>
        <rFont val="Aptos"/>
        <family val="2"/>
      </rPr>
      <t xml:space="preserve">
were selected to create the chart</t>
    </r>
  </si>
  <si>
    <t>Dynamic chart ranges automatically adjust as your data changes</t>
  </si>
  <si>
    <t>The goal is a chart that updates when you add more data</t>
  </si>
  <si>
    <t>Months Range:</t>
  </si>
  <si>
    <t>Sales Range:</t>
  </si>
  <si>
    <t>Explanation: Starts at O6, counts non-empty cells in column O minus anything above O6 (O1:O5, including the header in O5), keeps it 1 column wide.</t>
  </si>
  <si>
    <t>Edit the Legend Entries (Series):</t>
  </si>
  <si>
    <t>Edit the Horizontal (Category) Axis Labels:</t>
  </si>
  <si>
    <t>Create Dynamic Range</t>
  </si>
  <si>
    <r>
      <t xml:space="preserve">Go to </t>
    </r>
    <r>
      <rPr>
        <b/>
        <sz val="16"/>
        <rFont val="Aptos"/>
        <family val="2"/>
      </rPr>
      <t>Formulas</t>
    </r>
    <r>
      <rPr>
        <sz val="16"/>
        <rFont val="Aptos"/>
        <family val="2"/>
      </rPr>
      <t xml:space="preserve"> </t>
    </r>
    <r>
      <rPr>
        <sz val="16"/>
        <color theme="0" tint="-0.499984740745262"/>
        <rFont val="Aptos"/>
        <family val="2"/>
      </rPr>
      <t>➡️</t>
    </r>
    <r>
      <rPr>
        <sz val="16"/>
        <rFont val="Aptos"/>
        <family val="2"/>
      </rPr>
      <t xml:space="preserve"> </t>
    </r>
    <r>
      <rPr>
        <b/>
        <sz val="16"/>
        <rFont val="Aptos"/>
        <family val="2"/>
      </rPr>
      <t xml:space="preserve">Name Manager </t>
    </r>
    <r>
      <rPr>
        <sz val="16"/>
        <color theme="0" tint="-0.499984740745262"/>
        <rFont val="Aptos"/>
        <family val="2"/>
      </rPr>
      <t>➡️</t>
    </r>
    <r>
      <rPr>
        <sz val="16"/>
        <rFont val="Aptos"/>
        <family val="2"/>
      </rPr>
      <t xml:space="preserve"> </t>
    </r>
    <r>
      <rPr>
        <b/>
        <sz val="16"/>
        <rFont val="Aptos"/>
        <family val="2"/>
      </rPr>
      <t>New</t>
    </r>
  </si>
  <si>
    <t>Explanation: Starts at N6, counts non-empty cells in column N minus anything above N6 (N1:N5, including the header in N5), keeps it 1 column wide</t>
  </si>
  <si>
    <r>
      <t xml:space="preserve">Name: This example is </t>
    </r>
    <r>
      <rPr>
        <b/>
        <sz val="16"/>
        <rFont val="Aptos"/>
        <family val="2"/>
      </rPr>
      <t>ChartMonths</t>
    </r>
  </si>
  <si>
    <r>
      <t xml:space="preserve">Name: This example is </t>
    </r>
    <r>
      <rPr>
        <b/>
        <sz val="16"/>
        <rFont val="Aptos"/>
        <family val="2"/>
      </rPr>
      <t>ChartSales</t>
    </r>
  </si>
  <si>
    <t>Set Up the Chart:</t>
  </si>
  <si>
    <r>
      <t xml:space="preserve">Select N5:O8 (headers and data), go to </t>
    </r>
    <r>
      <rPr>
        <b/>
        <sz val="16"/>
        <rFont val="Aptos"/>
        <family val="2"/>
      </rPr>
      <t xml:space="preserve">Insert </t>
    </r>
    <r>
      <rPr>
        <sz val="16"/>
        <color theme="0" tint="-0.499984740745262"/>
        <rFont val="Aptos"/>
        <family val="2"/>
      </rPr>
      <t>➡️</t>
    </r>
    <r>
      <rPr>
        <b/>
        <sz val="16"/>
        <rFont val="Aptos"/>
        <family val="2"/>
      </rPr>
      <t xml:space="preserve"> Chart</t>
    </r>
    <r>
      <rPr>
        <sz val="16"/>
        <rFont val="Aptos"/>
        <family val="2"/>
      </rPr>
      <t xml:space="preserve"> (e.g., Column Chart) to create an initial chart</t>
    </r>
  </si>
  <si>
    <r>
      <rPr>
        <b/>
        <sz val="16"/>
        <rFont val="Aptos"/>
        <family val="2"/>
      </rPr>
      <t xml:space="preserve">Right-click </t>
    </r>
    <r>
      <rPr>
        <sz val="16"/>
        <rFont val="Aptos"/>
        <family val="2"/>
      </rPr>
      <t xml:space="preserve">the chart, choose </t>
    </r>
    <r>
      <rPr>
        <b/>
        <sz val="16"/>
        <rFont val="Aptos"/>
        <family val="2"/>
      </rPr>
      <t>Select Data</t>
    </r>
  </si>
  <si>
    <r>
      <rPr>
        <b/>
        <sz val="16"/>
        <rFont val="Aptos"/>
        <family val="2"/>
      </rPr>
      <t>Series Name:</t>
    </r>
    <r>
      <rPr>
        <sz val="16"/>
        <rFont val="Aptos"/>
        <family val="2"/>
      </rPr>
      <t xml:space="preserve"> "Sales" (or reference O5: ='2_7_Dynamic Charts'!$O$5)</t>
    </r>
  </si>
  <si>
    <r>
      <rPr>
        <b/>
        <sz val="16"/>
        <rFont val="Aptos"/>
        <family val="2"/>
      </rPr>
      <t>Series Values</t>
    </r>
    <r>
      <rPr>
        <sz val="16"/>
        <rFont val="Aptos"/>
        <family val="2"/>
      </rPr>
      <t>: ='2_7_Dynamic Charts'!ChartSales</t>
    </r>
  </si>
  <si>
    <r>
      <rPr>
        <b/>
        <sz val="16"/>
        <rFont val="Aptos"/>
        <family val="2"/>
      </rPr>
      <t>Axis Label Range:</t>
    </r>
    <r>
      <rPr>
        <sz val="16"/>
        <rFont val="Aptos"/>
        <family val="2"/>
      </rPr>
      <t xml:space="preserve"> ='2_7_Dynamic Charts'!ChartMonths</t>
    </r>
  </si>
  <si>
    <r>
      <t xml:space="preserve">Click </t>
    </r>
    <r>
      <rPr>
        <b/>
        <sz val="16"/>
        <rFont val="Aptos"/>
        <family val="2"/>
      </rPr>
      <t>OK</t>
    </r>
  </si>
  <si>
    <t>Result</t>
  </si>
  <si>
    <t>The chart shows Jan-Mar (N6:O8) initially</t>
  </si>
  <si>
    <t>Add "Apr" in N9 and 250 in O9, and the chart updates to include April and 250 as "ChartMonths" and "ChartSales" dynamically expand</t>
  </si>
  <si>
    <t>Formula:</t>
  </si>
  <si>
    <t>=OFFSET('2_7_Dynamic Charts'!$N$6,0,0,COUNTA('2_7_Dynamic Charts'!$N:$N)-COUNTA('2_7_Dynamic Charts'!$N$1:$N$5),1)</t>
  </si>
  <si>
    <r>
      <rPr>
        <b/>
        <sz val="16"/>
        <rFont val="Aptos"/>
        <family val="2"/>
      </rPr>
      <t>=OFFSET('2_7_Dynamic Charts'!$O$6,0,0,COUNTA('2_7_Dynamic Charts'!$O:$O)-COUNTA('2_7_Dynamic Charts'!$O$1:$O$5),1)</t>
    </r>
  </si>
  <si>
    <t>Column Labels</t>
  </si>
  <si>
    <t>Sum of Total Maintenance</t>
  </si>
  <si>
    <t>AXX</t>
  </si>
  <si>
    <t>NNW</t>
  </si>
  <si>
    <t>Leader Group</t>
  </si>
  <si>
    <t>Report Received</t>
  </si>
  <si>
    <t>Replace</t>
  </si>
  <si>
    <t>Errors</t>
  </si>
  <si>
    <t>Complete</t>
  </si>
  <si>
    <t>(All)</t>
  </si>
  <si>
    <t>MC678</t>
  </si>
  <si>
    <t>GH243</t>
  </si>
  <si>
    <t>Blue Total</t>
  </si>
  <si>
    <t>Green Total</t>
  </si>
  <si>
    <t>Orange Total</t>
  </si>
  <si>
    <t>Purple Total</t>
  </si>
  <si>
    <t>Red Total</t>
  </si>
  <si>
    <t>Copy something and then paste it</t>
  </si>
  <si>
    <t>How to Access Paste Special</t>
  </si>
  <si>
    <t>Pastes everything: values, formulas, formatting, etc. It’s like a regular paste but still part of the Paste Special menu.</t>
  </si>
  <si>
    <t xml:space="preserve">Pastes only the raw data (the result of a formula, not the formula itself). </t>
  </si>
  <si>
    <t>Copies only the formatting (e.g., font size, color, borders) but not the data or formulas.</t>
  </si>
  <si>
    <t xml:space="preserve">Flips rows into columns or columns into rows. </t>
  </si>
  <si>
    <t>If your copied range has blank cells, this prevents them from overwriting data in the destination range.</t>
  </si>
  <si>
    <t>Practical Examples</t>
  </si>
  <si>
    <r>
      <t>Windows</t>
    </r>
    <r>
      <rPr>
        <sz val="16"/>
        <rFont val="Aptos"/>
        <family val="2"/>
      </rPr>
      <t>: Ctrl + Alt + V</t>
    </r>
  </si>
  <si>
    <r>
      <t>Mac</t>
    </r>
    <r>
      <rPr>
        <sz val="16"/>
        <rFont val="Aptos"/>
        <family val="2"/>
      </rPr>
      <t>: Ctrl + Command + V</t>
    </r>
  </si>
  <si>
    <t>Example: If a cell has =2+3 and shows 5, pasting with "Values" gives you just 5. Great for stripping out formulas when you only need the output.</t>
  </si>
  <si>
    <t>Example: If you copy A1:C1 (horizontal), Transpose pastes it as A1:A3 (vertical). Super handy for rearranging data.</t>
  </si>
  <si>
    <t>Creates a reference to the original cells (e.g., =A1) instead of copying the data. If the original changes, the pasted cells update too.</t>
  </si>
  <si>
    <r>
      <t xml:space="preserve">Copy something in Excel (a cell, range of cells, etc,) using Ctrl + C or right-click </t>
    </r>
    <r>
      <rPr>
        <sz val="16"/>
        <color theme="0" tint="-0.499984740745262"/>
        <rFont val="Aptos"/>
        <family val="2"/>
      </rPr>
      <t xml:space="preserve">➡️ </t>
    </r>
    <r>
      <rPr>
        <sz val="16"/>
        <rFont val="Aptos"/>
        <family val="2"/>
      </rPr>
      <t>Copy</t>
    </r>
  </si>
  <si>
    <t>Click where you want to paste it</t>
  </si>
  <si>
    <t>Instead of hitting Ctrl + V, use one of these:</t>
  </si>
  <si>
    <r>
      <t>Or</t>
    </r>
    <r>
      <rPr>
        <b/>
        <sz val="16"/>
        <rFont val="Aptos"/>
        <family val="2"/>
      </rPr>
      <t xml:space="preserve"> right-click</t>
    </r>
    <r>
      <rPr>
        <sz val="16"/>
        <rFont val="Aptos"/>
        <family val="2"/>
      </rPr>
      <t xml:space="preserve"> and select </t>
    </r>
    <r>
      <rPr>
        <b/>
        <sz val="16"/>
        <rFont val="Aptos"/>
        <family val="2"/>
      </rPr>
      <t>Paste Special</t>
    </r>
    <r>
      <rPr>
        <sz val="16"/>
        <rFont val="Aptos"/>
        <family val="2"/>
      </rPr>
      <t xml:space="preserve"> from the menu</t>
    </r>
  </si>
  <si>
    <t>A dialog box pops up with options (more on those below)</t>
  </si>
  <si>
    <r>
      <t xml:space="preserve">Pick what you want, then click </t>
    </r>
    <r>
      <rPr>
        <b/>
        <sz val="16"/>
        <rFont val="Aptos"/>
        <family val="2"/>
      </rPr>
      <t>OK</t>
    </r>
  </si>
  <si>
    <r>
      <t>All</t>
    </r>
    <r>
      <rPr>
        <sz val="16"/>
        <rFont val="Aptos"/>
        <family val="2"/>
      </rPr>
      <t xml:space="preserve"> </t>
    </r>
  </si>
  <si>
    <r>
      <t>Values</t>
    </r>
    <r>
      <rPr>
        <sz val="16"/>
        <rFont val="Aptos"/>
        <family val="2"/>
      </rPr>
      <t xml:space="preserve"> </t>
    </r>
  </si>
  <si>
    <r>
      <t>Formulas</t>
    </r>
    <r>
      <rPr>
        <sz val="16"/>
        <rFont val="Aptos"/>
        <family val="2"/>
      </rPr>
      <t xml:space="preserve"> </t>
    </r>
  </si>
  <si>
    <r>
      <t>Formats</t>
    </r>
    <r>
      <rPr>
        <sz val="16"/>
        <rFont val="Aptos"/>
        <family val="2"/>
      </rPr>
      <t xml:space="preserve"> </t>
    </r>
  </si>
  <si>
    <r>
      <t>Transpose</t>
    </r>
    <r>
      <rPr>
        <sz val="16"/>
        <rFont val="Aptos"/>
        <family val="2"/>
      </rPr>
      <t xml:space="preserve"> </t>
    </r>
  </si>
  <si>
    <r>
      <t>Clean Up Data</t>
    </r>
    <r>
      <rPr>
        <sz val="16"/>
        <rFont val="Aptos"/>
        <family val="2"/>
      </rPr>
      <t>: You’ve got a table with formulas and fancy formatting, but you just want the numbers</t>
    </r>
  </si>
  <si>
    <r>
      <t>Quick Math</t>
    </r>
    <r>
      <rPr>
        <sz val="16"/>
        <rFont val="Aptos"/>
        <family val="2"/>
      </rPr>
      <t>: Need to increase a column of prices by 20%?</t>
    </r>
  </si>
  <si>
    <r>
      <t xml:space="preserve">Type 1.2 in a cell, copy it, select the prices, and use Paste Special </t>
    </r>
    <r>
      <rPr>
        <sz val="16"/>
        <color theme="0" tint="-0.499984740745262"/>
        <rFont val="Aptos"/>
        <family val="2"/>
      </rPr>
      <t>➡️</t>
    </r>
    <r>
      <rPr>
        <sz val="16"/>
        <rFont val="Aptos"/>
        <family val="2"/>
      </rPr>
      <t xml:space="preserve"> Multiply</t>
    </r>
  </si>
  <si>
    <r>
      <t>Rearrange Layout</t>
    </r>
    <r>
      <rPr>
        <sz val="16"/>
        <rFont val="Aptos"/>
        <family val="2"/>
      </rPr>
      <t>: Got a row of headers you want as a column?</t>
    </r>
  </si>
  <si>
    <r>
      <t xml:space="preserve">Copy, Paste Special </t>
    </r>
    <r>
      <rPr>
        <sz val="16"/>
        <color theme="0" tint="-0.499984740745262"/>
        <rFont val="Aptos"/>
        <family val="2"/>
      </rPr>
      <t>➡️</t>
    </r>
    <r>
      <rPr>
        <sz val="16"/>
        <rFont val="Aptos"/>
        <family val="2"/>
      </rPr>
      <t xml:space="preserve"> Transpose, and it’s flipped</t>
    </r>
  </si>
  <si>
    <r>
      <t xml:space="preserve">Copy it, use Paste Special </t>
    </r>
    <r>
      <rPr>
        <sz val="16"/>
        <color theme="0" tint="-0.499984740745262"/>
        <rFont val="Aptos"/>
        <family val="2"/>
      </rPr>
      <t>➡️</t>
    </r>
    <r>
      <rPr>
        <sz val="16"/>
        <rFont val="Aptos"/>
        <family val="2"/>
      </rPr>
      <t xml:space="preserve"> Values, and you’re left with plain data</t>
    </r>
  </si>
  <si>
    <t>Comments and Notes</t>
  </si>
  <si>
    <t>Validation</t>
  </si>
  <si>
    <t>All using Source theme</t>
  </si>
  <si>
    <t>All except borders</t>
  </si>
  <si>
    <t>Column widths</t>
  </si>
  <si>
    <t>Formulas and number formats</t>
  </si>
  <si>
    <t>All merging conditional formats</t>
  </si>
  <si>
    <t>Pastes all content (values, formulas, formatting, etc.) but applies the formatting based on the theme of the source (copied) data, not the destination.</t>
  </si>
  <si>
    <t>This is useful if you want consistent theme-based formatting from the original data.</t>
  </si>
  <si>
    <t>Pastes everything (values, formulas, formatting) except for any borders defined in the source data.</t>
  </si>
  <si>
    <t>This is helpful if you want to keep formatting like colors and fonts but avoid copying over border styles.</t>
  </si>
  <si>
    <t>Pastes only comments or notes attached to the copied cells, ignoring data, formulas, and formatting.</t>
  </si>
  <si>
    <t>This is handy for transferring annotations without affecting the underlying content.</t>
  </si>
  <si>
    <t>Pastes only data validation rules (e.g., dropdown lists, restrictions on what can be entered) from the copied cells,</t>
  </si>
  <si>
    <t>without pasting the data or formatting. Useful for applying the same data entry rules to another range.</t>
  </si>
  <si>
    <t>Pastes only the formulas, without formatting or values.</t>
  </si>
  <si>
    <t>The formulas adjust to their new location (relative references change accordingly).</t>
  </si>
  <si>
    <t>Pastes both the formulas and the number formatting (e.g., currency, date, percentage) from the source, but not other formatting like font styles or borders.</t>
  </si>
  <si>
    <t>Pastes only the column widths from the source to the destination, without affecting data, formulas, or other formatting.</t>
  </si>
  <si>
    <t>This is helpful for matching column sizing exactly.</t>
  </si>
  <si>
    <t>Values and number formats</t>
  </si>
  <si>
    <t>Pastes only the values and number formatting, ignoring formulas and other formatting.</t>
  </si>
  <si>
    <t>This is useful for keeping numerical display styles but not the underlying calculations.</t>
  </si>
  <si>
    <t>Pastes all content (values, formulas, formatting) and combines any conditional formatting rules from the source with existing conditional formatting in the destination.</t>
  </si>
  <si>
    <t>This ensures both sets of rules work together.</t>
  </si>
  <si>
    <t>Paste Options</t>
  </si>
  <si>
    <t>Operation Options</t>
  </si>
  <si>
    <t>None</t>
  </si>
  <si>
    <t>Add</t>
  </si>
  <si>
    <t>Subtract</t>
  </si>
  <si>
    <t>Multiply</t>
  </si>
  <si>
    <t>Divide</t>
  </si>
  <si>
    <t>No mathematical operation is applied; the pasted data remains as is.</t>
  </si>
  <si>
    <t>Adds the copied value to the existing values in the destination cells.</t>
  </si>
  <si>
    <t>For example, if you copy 5 and paste it into a cell with 3, the result becomes 8.</t>
  </si>
  <si>
    <t>Subtracts the copied value from the existing values in the destination cells.</t>
  </si>
  <si>
    <t>Using the same example (copy 5, destination 3), the result becomes -2.</t>
  </si>
  <si>
    <t>Multiplies the existing values in the destination cells by the copied value.</t>
  </si>
  <si>
    <t>If you copy 2 and paste into a cell with 3, the result becomes 6.</t>
  </si>
  <si>
    <t>Divides the existing values in the destination cells by the copied value.</t>
  </si>
  <si>
    <t>If you copy 2 and paste into a cell with 4, the result becomes 2.</t>
  </si>
  <si>
    <t>Skip blanks</t>
  </si>
  <si>
    <t>Paste Link button</t>
  </si>
  <si>
    <t>Creates a link to the original cells instead of copying the data.</t>
  </si>
  <si>
    <t>This is useful for dynamic connections between sheets or workbooks.</t>
  </si>
  <si>
    <t>The destination cells will show =Sheet1!A1 (or similar), and any changes in the source cells will automatically reflect in the pasted cells.</t>
  </si>
  <si>
    <t>The dialog box offers a bunch of choices. Here are the descriptions for each:</t>
  </si>
  <si>
    <t>Paste Special Dialog Box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</si>
</sst>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00"/>
    <numFmt numFmtId="166" formatCode="&quot;$&quot;#,##0"/>
    <numFmt numFmtId="167" formatCode="&quot;$&quot;#,##0.00"/>
    <numFmt numFmtId="168" formatCode="dd\-mmm"/>
  </numFmts>
  <fonts count="104" x14ac:knownFonts="1">
    <font>
      <sz val="11"/>
      <color theme="1"/>
      <name val="Calibri"/>
      <family val="2"/>
      <scheme val="minor"/>
    </font>
    <font>
      <b/>
      <sz val="11"/>
      <color theme="1"/>
      <name val="Calibri"/>
      <family val="2"/>
      <scheme val="minor"/>
    </font>
    <font>
      <u/>
      <sz val="11"/>
      <color theme="10"/>
      <name val="Calibri"/>
      <family val="2"/>
      <scheme val="minor"/>
    </font>
    <font>
      <sz val="8"/>
      <name val="Calibri"/>
      <family val="2"/>
      <scheme val="minor"/>
    </font>
    <font>
      <sz val="14"/>
      <color theme="1"/>
      <name val="Arial"/>
      <family val="2"/>
    </font>
    <font>
      <sz val="11"/>
      <color theme="1"/>
      <name val="Calibri"/>
      <family val="2"/>
      <scheme val="minor"/>
    </font>
    <font>
      <sz val="11"/>
      <color theme="1"/>
      <name val="Aptos"/>
      <family val="2"/>
    </font>
    <font>
      <b/>
      <sz val="18"/>
      <color theme="1"/>
      <name val="Calibri"/>
      <family val="2"/>
      <scheme val="minor"/>
    </font>
    <font>
      <b/>
      <sz val="14"/>
      <color theme="1"/>
      <name val="Arial"/>
      <family val="2"/>
    </font>
    <font>
      <sz val="14"/>
      <color theme="1"/>
      <name val="Univers Condensed Light"/>
      <family val="2"/>
    </font>
    <font>
      <sz val="18"/>
      <color rgb="FF000000"/>
      <name val="Aptos"/>
      <family val="2"/>
    </font>
    <font>
      <b/>
      <sz val="36"/>
      <color theme="1"/>
      <name val="Aptos"/>
      <family val="2"/>
    </font>
    <font>
      <b/>
      <sz val="24"/>
      <color theme="3" tint="0.499984740745262"/>
      <name val="Aptos"/>
      <family val="2"/>
    </font>
    <font>
      <b/>
      <sz val="24"/>
      <color theme="3" tint="0.249977111117893"/>
      <name val="Aptos"/>
      <family val="2"/>
    </font>
    <font>
      <sz val="24"/>
      <color theme="3" tint="9.9978637043366805E-2"/>
      <name val="Amasis MT Pro Medium"/>
      <family val="1"/>
    </font>
    <font>
      <b/>
      <u/>
      <sz val="16"/>
      <color theme="3" tint="0.499984740745262"/>
      <name val="Amasis MT Pro Medium"/>
      <family val="1"/>
    </font>
    <font>
      <sz val="24"/>
      <color theme="3" tint="9.9978637043366805E-2"/>
      <name val="Aptos"/>
      <family val="2"/>
    </font>
    <font>
      <sz val="14"/>
      <name val="Tahoma"/>
      <family val="2"/>
    </font>
    <font>
      <b/>
      <sz val="16"/>
      <color theme="1" tint="0.499984740745262"/>
      <name val="Arial"/>
      <family val="2"/>
    </font>
    <font>
      <sz val="16"/>
      <color theme="1" tint="0.499984740745262"/>
      <name val="Arial"/>
      <family val="2"/>
    </font>
    <font>
      <sz val="10"/>
      <name val="Arial"/>
      <family val="2"/>
    </font>
    <font>
      <sz val="8"/>
      <name val="Arial Narrow"/>
      <family val="2"/>
    </font>
    <font>
      <i/>
      <sz val="10"/>
      <name val="Arial"/>
      <family val="2"/>
    </font>
    <font>
      <b/>
      <i/>
      <sz val="10"/>
      <color indexed="56"/>
      <name val="Arial"/>
      <family val="2"/>
    </font>
    <font>
      <sz val="14"/>
      <name val="Arial"/>
      <family val="2"/>
    </font>
    <font>
      <b/>
      <sz val="14"/>
      <name val="Arial"/>
      <family val="2"/>
    </font>
    <font>
      <b/>
      <sz val="16"/>
      <color theme="1"/>
      <name val="Arial"/>
      <family val="2"/>
    </font>
    <font>
      <b/>
      <i/>
      <sz val="12"/>
      <color indexed="56"/>
      <name val="Arial Narrow"/>
      <family val="2"/>
    </font>
    <font>
      <sz val="12"/>
      <name val="Arial Narrow"/>
      <family val="2"/>
    </font>
    <font>
      <sz val="12"/>
      <name val="Tahoma"/>
      <family val="2"/>
    </font>
    <font>
      <sz val="14"/>
      <name val="Arial Narrow"/>
      <family val="2"/>
    </font>
    <font>
      <b/>
      <sz val="14"/>
      <name val="Arial Narrow"/>
      <family val="2"/>
    </font>
    <font>
      <b/>
      <sz val="16"/>
      <color theme="0"/>
      <name val="Arial Narrow"/>
      <family val="2"/>
    </font>
    <font>
      <b/>
      <sz val="16"/>
      <name val="Arial Narrow"/>
      <family val="2"/>
    </font>
    <font>
      <sz val="10"/>
      <name val="Tahoma"/>
      <family val="2"/>
    </font>
    <font>
      <b/>
      <sz val="12"/>
      <color indexed="56"/>
      <name val="Arial Narrow"/>
      <family val="2"/>
    </font>
    <font>
      <b/>
      <sz val="18"/>
      <name val="Gabriola"/>
      <family val="5"/>
    </font>
    <font>
      <i/>
      <sz val="14"/>
      <name val="Calibri"/>
      <family val="2"/>
      <scheme val="minor"/>
    </font>
    <font>
      <sz val="14"/>
      <name val="Calibri"/>
      <family val="2"/>
      <scheme val="minor"/>
    </font>
    <font>
      <i/>
      <sz val="16"/>
      <name val="Calibri"/>
      <family val="2"/>
      <scheme val="minor"/>
    </font>
    <font>
      <sz val="12"/>
      <name val="Calibri"/>
      <family val="2"/>
      <scheme val="minor"/>
    </font>
    <font>
      <sz val="14"/>
      <name val="Tahoma"/>
      <family val="2"/>
    </font>
    <font>
      <sz val="22"/>
      <color theme="1"/>
      <name val="Calibri"/>
      <family val="2"/>
      <scheme val="minor"/>
    </font>
    <font>
      <sz val="12"/>
      <color theme="1"/>
      <name val="Calibri"/>
      <family val="2"/>
      <scheme val="minor"/>
    </font>
    <font>
      <sz val="14"/>
      <color theme="1"/>
      <name val="Calibri"/>
      <family val="2"/>
    </font>
    <font>
      <b/>
      <sz val="14"/>
      <name val="Calibri"/>
      <family val="2"/>
    </font>
    <font>
      <sz val="14"/>
      <name val="Calibri"/>
      <family val="2"/>
    </font>
    <font>
      <sz val="16"/>
      <name val="Aptos SemiBold"/>
      <family val="2"/>
    </font>
    <font>
      <sz val="16"/>
      <color theme="1"/>
      <name val="Calibri"/>
      <family val="2"/>
      <scheme val="minor"/>
    </font>
    <font>
      <sz val="20"/>
      <name val="Aptos ExtraBold"/>
      <family val="2"/>
    </font>
    <font>
      <sz val="16"/>
      <color theme="1"/>
      <name val="Aptos"/>
      <family val="2"/>
    </font>
    <font>
      <b/>
      <sz val="16"/>
      <color indexed="56"/>
      <name val="Aptos"/>
      <family val="2"/>
    </font>
    <font>
      <sz val="16"/>
      <name val="Aptos"/>
      <family val="2"/>
    </font>
    <font>
      <b/>
      <sz val="16"/>
      <name val="Aptos"/>
      <family val="2"/>
    </font>
    <font>
      <b/>
      <sz val="16"/>
      <color rgb="FF003366"/>
      <name val="Aptos"/>
      <family val="2"/>
    </font>
    <font>
      <sz val="16"/>
      <color rgb="FF003366"/>
      <name val="Aptos"/>
      <family val="2"/>
    </font>
    <font>
      <b/>
      <sz val="18"/>
      <name val="Aptos"/>
      <family val="2"/>
    </font>
    <font>
      <b/>
      <sz val="22"/>
      <color indexed="56"/>
      <name val="Aptos"/>
      <family val="2"/>
    </font>
    <font>
      <sz val="22"/>
      <name val="Aptos"/>
      <family val="2"/>
    </font>
    <font>
      <b/>
      <sz val="16"/>
      <color theme="1"/>
      <name val="Aptos"/>
      <family val="2"/>
    </font>
    <font>
      <b/>
      <sz val="20"/>
      <color theme="1"/>
      <name val="Aptos"/>
      <family val="2"/>
    </font>
    <font>
      <b/>
      <sz val="22"/>
      <color theme="1"/>
      <name val="Aptos"/>
      <family val="2"/>
    </font>
    <font>
      <sz val="16"/>
      <color rgb="FF0F1419"/>
      <name val="Aptos"/>
      <family val="2"/>
    </font>
    <font>
      <b/>
      <sz val="16"/>
      <color rgb="FF0F1419"/>
      <name val="Aptos"/>
      <family val="2"/>
    </font>
    <font>
      <sz val="6"/>
      <color theme="6" tint="-0.249977111117893"/>
      <name val="Abadi"/>
      <family val="2"/>
    </font>
    <font>
      <sz val="14"/>
      <color theme="1" tint="0.499984740745262"/>
      <name val="Aptos"/>
      <family val="2"/>
    </font>
    <font>
      <sz val="11"/>
      <name val="Aptos"/>
      <family val="2"/>
    </font>
    <font>
      <sz val="20"/>
      <color theme="1"/>
      <name val="Aptos"/>
      <family val="2"/>
    </font>
    <font>
      <sz val="18"/>
      <color theme="1" tint="0.34998626667073579"/>
      <name val="Aptos"/>
      <family val="2"/>
    </font>
    <font>
      <b/>
      <sz val="14"/>
      <color theme="1"/>
      <name val="Univers Condensed Light"/>
      <family val="2"/>
    </font>
    <font>
      <b/>
      <sz val="14"/>
      <color theme="6" tint="-0.249977111117893"/>
      <name val="Univers Condensed Light"/>
      <family val="2"/>
    </font>
    <font>
      <b/>
      <sz val="16"/>
      <color rgb="FF0E0618"/>
      <name val="Aptos"/>
      <family val="2"/>
    </font>
    <font>
      <sz val="16"/>
      <color theme="6" tint="-0.249977111117893"/>
      <name val="Aptos"/>
      <family val="2"/>
    </font>
    <font>
      <b/>
      <sz val="20"/>
      <color rgb="FF0E0618"/>
      <name val="Aptos"/>
      <family val="2"/>
    </font>
    <font>
      <sz val="6"/>
      <color theme="6" tint="-0.249977111117893"/>
      <name val="Aptos"/>
      <family val="2"/>
    </font>
    <font>
      <b/>
      <sz val="14"/>
      <color rgb="FF000000"/>
      <name val="Arial"/>
      <family val="2"/>
    </font>
    <font>
      <sz val="16"/>
      <color rgb="FF000000"/>
      <name val="Aptos"/>
      <family val="2"/>
    </font>
    <font>
      <sz val="16"/>
      <color theme="1" tint="0.34998626667073579"/>
      <name val="Aptos"/>
      <family val="2"/>
    </font>
    <font>
      <sz val="14"/>
      <color rgb="FF000000"/>
      <name val="Arial"/>
      <family val="2"/>
    </font>
    <font>
      <sz val="11"/>
      <color theme="1"/>
      <name val="Univers Condensed Light"/>
      <family val="2"/>
    </font>
    <font>
      <sz val="10"/>
      <color theme="1"/>
      <name val="Aptos"/>
      <family val="2"/>
    </font>
    <font>
      <b/>
      <sz val="14"/>
      <color theme="6" tint="-0.249977111117893"/>
      <name val="Aptos"/>
      <family val="2"/>
    </font>
    <font>
      <b/>
      <vertAlign val="superscript"/>
      <sz val="11"/>
      <color theme="1"/>
      <name val="Calibri"/>
      <family val="2"/>
      <scheme val="minor"/>
    </font>
    <font>
      <sz val="14"/>
      <name val="Aptos"/>
      <family val="2"/>
    </font>
    <font>
      <b/>
      <i/>
      <sz val="16"/>
      <color theme="1"/>
      <name val="Aptos"/>
      <family val="2"/>
    </font>
    <font>
      <sz val="16"/>
      <color rgb="FF383A42"/>
      <name val="Aptos"/>
      <family val="2"/>
    </font>
    <font>
      <b/>
      <sz val="16"/>
      <color rgb="FF383A42"/>
      <name val="Aptos"/>
      <family val="2"/>
    </font>
    <font>
      <sz val="16"/>
      <color theme="0" tint="-0.34998626667073579"/>
      <name val="Aptos"/>
      <family val="2"/>
    </font>
    <font>
      <sz val="16"/>
      <color theme="0" tint="-0.499984740745262"/>
      <name val="Aptos"/>
      <family val="2"/>
    </font>
    <font>
      <i/>
      <sz val="16"/>
      <name val="Aptos"/>
      <family val="2"/>
    </font>
    <font>
      <b/>
      <i/>
      <sz val="16"/>
      <name val="Aptos"/>
      <family val="2"/>
    </font>
    <font>
      <b/>
      <sz val="16"/>
      <color rgb="FFFF0000"/>
      <name val="Aptos"/>
      <family val="2"/>
    </font>
    <font>
      <vertAlign val="superscript"/>
      <sz val="16"/>
      <name val="Aptos"/>
      <family val="2"/>
    </font>
    <font>
      <sz val="18"/>
      <name val="Aptos"/>
      <family val="2"/>
    </font>
    <font>
      <b/>
      <sz val="14"/>
      <name val="Aptos"/>
      <family val="2"/>
    </font>
    <font>
      <vertAlign val="superscript"/>
      <sz val="14"/>
      <name val="Aptos"/>
      <family val="2"/>
    </font>
    <font>
      <sz val="16"/>
      <color theme="1" tint="0.499984740745262"/>
      <name val="Aptos"/>
      <family val="2"/>
    </font>
    <font>
      <b/>
      <sz val="14"/>
      <color theme="6" tint="-0.249977111117893"/>
      <name val="Arial"/>
      <family val="2"/>
    </font>
    <font>
      <b/>
      <sz val="16"/>
      <color theme="0" tint="-0.499984740745262"/>
      <name val="Aptos"/>
      <family val="2"/>
    </font>
    <font>
      <b/>
      <i/>
      <u/>
      <sz val="16"/>
      <name val="Aptos"/>
      <family val="2"/>
    </font>
    <font>
      <sz val="16"/>
      <name val="Calibri"/>
      <family val="2"/>
      <scheme val="minor"/>
    </font>
    <font>
      <sz val="11"/>
      <name val="Calibri"/>
      <family val="2"/>
      <scheme val="minor"/>
    </font>
    <font>
      <b/>
      <i/>
      <sz val="16"/>
      <color indexed="56"/>
      <name val="Aptos"/>
      <family val="2"/>
    </font>
    <font>
      <b/>
      <sz val="16"/>
      <color theme="6" tint="-0.249977111117893"/>
      <name val="Aptos"/>
      <family val="2"/>
    </font>
  </fonts>
  <fills count="32">
    <fill>
      <patternFill patternType="none"/>
    </fill>
    <fill>
      <patternFill patternType="gray125"/>
    </fill>
    <fill>
      <patternFill patternType="solid">
        <fgColor rgb="FFFFFF00"/>
        <bgColor indexed="64"/>
      </patternFill>
    </fill>
    <fill>
      <patternFill patternType="solid">
        <fgColor theme="0"/>
        <bgColor indexed="64"/>
      </patternFill>
    </fill>
    <fill>
      <gradientFill degree="90">
        <stop position="0">
          <color rgb="FFB3EBFF"/>
        </stop>
        <stop position="0.5">
          <color rgb="FFD5F4FF"/>
        </stop>
        <stop position="1">
          <color rgb="FFB3EBFF"/>
        </stop>
      </gradientFill>
    </fill>
    <fill>
      <gradientFill degree="90">
        <stop position="0">
          <color rgb="FFD5F4FF"/>
        </stop>
        <stop position="0.5">
          <color rgb="FFE5F8FF"/>
        </stop>
        <stop position="1">
          <color rgb="FFD5F4FF"/>
        </stop>
      </gradientFill>
    </fill>
    <fill>
      <gradientFill degree="90">
        <stop position="0">
          <color rgb="FFE6FDB0"/>
        </stop>
        <stop position="0.5">
          <color rgb="FFF7FEE7"/>
        </stop>
        <stop position="1">
          <color rgb="FFE6FDB0"/>
        </stop>
      </gradientFill>
    </fill>
    <fill>
      <gradientFill degree="90">
        <stop position="0">
          <color rgb="FF81DEFF"/>
        </stop>
        <stop position="0.5">
          <color rgb="FFCDF2FF"/>
        </stop>
        <stop position="1">
          <color rgb="FF81DEFF"/>
        </stop>
      </gradientFill>
    </fill>
    <fill>
      <patternFill patternType="solid">
        <fgColor theme="0" tint="-0.49998474074526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1" tint="4.9989318521683403E-2"/>
        <bgColor indexed="64"/>
      </patternFill>
    </fill>
    <fill>
      <patternFill patternType="solid">
        <fgColor indexed="13"/>
        <bgColor indexed="64"/>
      </patternFill>
    </fill>
    <fill>
      <patternFill patternType="solid">
        <fgColor indexed="43"/>
        <bgColor indexed="64"/>
      </patternFill>
    </fill>
    <fill>
      <patternFill patternType="solid">
        <fgColor rgb="FFDDDDDD"/>
        <bgColor indexed="64"/>
      </patternFill>
    </fill>
    <fill>
      <patternFill patternType="solid">
        <fgColor rgb="FFEAEAEA"/>
        <bgColor indexed="64"/>
      </patternFill>
    </fill>
    <fill>
      <patternFill patternType="solid">
        <fgColor rgb="FFBEBEBE"/>
        <bgColor indexed="64"/>
      </patternFill>
    </fill>
    <fill>
      <patternFill patternType="solid">
        <fgColor theme="6" tint="0.59999389629810485"/>
        <bgColor indexed="64"/>
      </patternFill>
    </fill>
    <fill>
      <patternFill patternType="solid">
        <fgColor theme="9"/>
        <bgColor indexed="64"/>
      </patternFill>
    </fill>
    <fill>
      <patternFill patternType="solid">
        <fgColor theme="9" tint="0.79998168889431442"/>
        <bgColor indexed="64"/>
      </patternFill>
    </fill>
    <fill>
      <patternFill patternType="solid">
        <fgColor theme="9" tint="0.39997558519241921"/>
        <bgColor indexed="64"/>
      </patternFill>
    </fill>
    <fill>
      <gradientFill degree="90">
        <stop position="0">
          <color theme="6" tint="0.40000610370189521"/>
        </stop>
        <stop position="0.5">
          <color theme="0"/>
        </stop>
        <stop position="1">
          <color theme="6" tint="0.40000610370189521"/>
        </stop>
      </gradientFill>
    </fill>
    <fill>
      <gradientFill degree="90">
        <stop position="0">
          <color theme="6"/>
        </stop>
        <stop position="0.5">
          <color theme="6" tint="0.59999389629810485"/>
        </stop>
        <stop position="1">
          <color theme="6"/>
        </stop>
      </gradientFill>
    </fill>
    <fill>
      <gradientFill degree="90">
        <stop position="0">
          <color rgb="FFFFFFCC"/>
        </stop>
        <stop position="0.5">
          <color theme="0"/>
        </stop>
        <stop position="1">
          <color rgb="FFFFFFCC"/>
        </stop>
      </gradientFill>
    </fill>
    <fill>
      <gradientFill>
        <stop position="0">
          <color rgb="FF9FFFFF"/>
        </stop>
        <stop position="0.5">
          <color theme="0"/>
        </stop>
        <stop position="1">
          <color rgb="FF9FFFFF"/>
        </stop>
      </gradientFill>
    </fill>
    <fill>
      <gradientFill degree="90">
        <stop position="0">
          <color theme="6" tint="0.59999389629810485"/>
        </stop>
        <stop position="0.5">
          <color theme="0"/>
        </stop>
        <stop position="1">
          <color theme="6" tint="0.59999389629810485"/>
        </stop>
      </gradientFill>
    </fill>
    <fill>
      <patternFill patternType="solid">
        <fgColor theme="3" tint="0.749992370372631"/>
        <bgColor indexed="64"/>
      </patternFill>
    </fill>
    <fill>
      <gradientFill>
        <stop position="0">
          <color theme="6"/>
        </stop>
        <stop position="0.5">
          <color theme="6" tint="0.59999389629810485"/>
        </stop>
        <stop position="1">
          <color theme="6"/>
        </stop>
      </gradientFill>
    </fill>
    <fill>
      <patternFill patternType="solid">
        <fgColor theme="6" tint="0.79998168889431442"/>
        <bgColor indexed="64"/>
      </patternFill>
    </fill>
    <fill>
      <gradientFill degree="90">
        <stop position="0">
          <color rgb="FFE5FFDD"/>
        </stop>
        <stop position="0.5">
          <color theme="0"/>
        </stop>
        <stop position="1">
          <color rgb="FFE5FFDD"/>
        </stop>
      </gradientFill>
    </fill>
    <fill>
      <gradientFill degree="90">
        <stop position="0">
          <color theme="6" tint="0.80001220740379042"/>
        </stop>
        <stop position="0.5">
          <color rgb="FFF0FFEB"/>
        </stop>
        <stop position="1">
          <color theme="6" tint="0.80001220740379042"/>
        </stop>
      </gradientFill>
    </fill>
  </fills>
  <borders count="232">
    <border>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medium">
        <color indexed="64"/>
      </right>
      <top/>
      <bottom style="medium">
        <color indexed="64"/>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medium">
        <color indexed="64"/>
      </right>
      <top style="medium">
        <color indexed="64"/>
      </top>
      <bottom style="thin">
        <color theme="0" tint="-0.24994659260841701"/>
      </bottom>
      <diagonal/>
    </border>
    <border>
      <left/>
      <right/>
      <top style="medium">
        <color indexed="64"/>
      </top>
      <bottom style="medium">
        <color indexed="64"/>
      </bottom>
      <diagonal/>
    </border>
    <border>
      <left/>
      <right/>
      <top style="medium">
        <color theme="3" tint="0.499984740745262"/>
      </top>
      <bottom/>
      <diagonal/>
    </border>
    <border>
      <left/>
      <right/>
      <top style="thin">
        <color theme="3" tint="0.89996032593768116"/>
      </top>
      <bottom style="thin">
        <color theme="3" tint="0.89992980742820516"/>
      </bottom>
      <diagonal/>
    </border>
    <border>
      <left/>
      <right style="thin">
        <color theme="9" tint="-0.499984740745262"/>
      </right>
      <top/>
      <bottom style="thin">
        <color theme="9" tint="-0.499984740745262"/>
      </bottom>
      <diagonal/>
    </border>
    <border>
      <left style="thin">
        <color theme="9" tint="-0.499984740745262"/>
      </left>
      <right style="thin">
        <color theme="9" tint="-0.499984740745262"/>
      </right>
      <top/>
      <bottom style="thin">
        <color theme="9" tint="-0.499984740745262"/>
      </bottom>
      <diagonal/>
    </border>
    <border>
      <left style="thin">
        <color theme="9" tint="-0.499984740745262"/>
      </left>
      <right style="medium">
        <color indexed="64"/>
      </right>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style="medium">
        <color indexed="64"/>
      </right>
      <top style="thin">
        <color theme="9" tint="-0.499984740745262"/>
      </top>
      <bottom style="thin">
        <color theme="9" tint="-0.499984740745262"/>
      </bottom>
      <diagonal/>
    </border>
    <border>
      <left style="thin">
        <color theme="1" tint="0.499984740745262"/>
      </left>
      <right style="thin">
        <color theme="0" tint="-0.24994659260841701"/>
      </right>
      <top style="thin">
        <color theme="1" tint="0.499984740745262"/>
      </top>
      <bottom style="thin">
        <color theme="0" tint="-0.24994659260841701"/>
      </bottom>
      <diagonal/>
    </border>
    <border>
      <left style="thin">
        <color theme="0" tint="-0.24994659260841701"/>
      </left>
      <right style="thin">
        <color theme="0" tint="-0.24994659260841701"/>
      </right>
      <top style="thin">
        <color theme="1" tint="0.499984740745262"/>
      </top>
      <bottom style="thin">
        <color theme="0" tint="-0.24994659260841701"/>
      </bottom>
      <diagonal/>
    </border>
    <border>
      <left style="thin">
        <color theme="0" tint="-0.24994659260841701"/>
      </left>
      <right style="thin">
        <color theme="1" tint="0.499984740745262"/>
      </right>
      <top style="thin">
        <color theme="1" tint="0.499984740745262"/>
      </top>
      <bottom style="thin">
        <color theme="0" tint="-0.24994659260841701"/>
      </bottom>
      <diagonal/>
    </border>
    <border>
      <left style="thin">
        <color theme="1" tint="0.499984740745262"/>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1" tint="0.499984740745262"/>
      </right>
      <top style="thin">
        <color theme="0" tint="-0.24994659260841701"/>
      </top>
      <bottom style="thin">
        <color theme="0" tint="-0.24994659260841701"/>
      </bottom>
      <diagonal/>
    </border>
    <border>
      <left style="thin">
        <color theme="1" tint="0.499984740745262"/>
      </left>
      <right style="thin">
        <color theme="0" tint="-0.24994659260841701"/>
      </right>
      <top style="thin">
        <color theme="0" tint="-0.24994659260841701"/>
      </top>
      <bottom style="thin">
        <color theme="1" tint="0.499984740745262"/>
      </bottom>
      <diagonal/>
    </border>
    <border>
      <left style="thin">
        <color theme="0" tint="-0.24994659260841701"/>
      </left>
      <right style="thin">
        <color theme="0" tint="-0.24994659260841701"/>
      </right>
      <top style="thin">
        <color theme="0" tint="-0.24994659260841701"/>
      </top>
      <bottom style="thin">
        <color theme="1" tint="0.499984740745262"/>
      </bottom>
      <diagonal/>
    </border>
    <border>
      <left style="thin">
        <color theme="0" tint="-0.24994659260841701"/>
      </left>
      <right style="thin">
        <color theme="1" tint="0.499984740745262"/>
      </right>
      <top style="thin">
        <color theme="0" tint="-0.24994659260841701"/>
      </top>
      <bottom style="thin">
        <color theme="1" tint="0.499984740745262"/>
      </bottom>
      <diagonal/>
    </border>
    <border>
      <left style="thin">
        <color indexed="64"/>
      </left>
      <right style="hair">
        <color indexed="64"/>
      </right>
      <top style="medium">
        <color indexed="64"/>
      </top>
      <bottom style="medium">
        <color indexed="64"/>
      </bottom>
      <diagonal/>
    </border>
    <border>
      <left/>
      <right style="hair">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auto="1"/>
      </left>
      <right style="hair">
        <color auto="1"/>
      </right>
      <top style="medium">
        <color auto="1"/>
      </top>
      <bottom style="thin">
        <color indexed="64"/>
      </bottom>
      <diagonal/>
    </border>
    <border>
      <left style="hair">
        <color auto="1"/>
      </left>
      <right style="hair">
        <color auto="1"/>
      </right>
      <top style="medium">
        <color auto="1"/>
      </top>
      <bottom style="thin">
        <color indexed="64"/>
      </bottom>
      <diagonal/>
    </border>
    <border>
      <left style="hair">
        <color auto="1"/>
      </left>
      <right style="medium">
        <color auto="1"/>
      </right>
      <top style="medium">
        <color auto="1"/>
      </top>
      <bottom style="thin">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style="thin">
        <color rgb="FFBEBEBE"/>
      </top>
      <bottom style="medium">
        <color rgb="FFBEBEBE"/>
      </bottom>
      <diagonal/>
    </border>
    <border>
      <left style="medium">
        <color indexed="64"/>
      </left>
      <right style="medium">
        <color indexed="64"/>
      </right>
      <top style="thin">
        <color rgb="FFBEBEBE"/>
      </top>
      <bottom style="medium">
        <color rgb="FFBEBEBE"/>
      </bottom>
      <diagonal/>
    </border>
    <border>
      <left style="hair">
        <color indexed="64"/>
      </left>
      <right style="medium">
        <color indexed="64"/>
      </right>
      <top style="thin">
        <color rgb="FFBEBEBE"/>
      </top>
      <bottom style="medium">
        <color rgb="FFBEBEBE"/>
      </bottom>
      <diagonal/>
    </border>
    <border>
      <left style="medium">
        <color indexed="64"/>
      </left>
      <right/>
      <top/>
      <bottom style="medium">
        <color rgb="FFBEBEBE"/>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medium">
        <color indexed="64"/>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top style="hair">
        <color indexed="64"/>
      </top>
      <bottom style="hair">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top style="hair">
        <color indexed="64"/>
      </top>
      <bottom style="medium">
        <color indexed="64"/>
      </bottom>
      <diagonal/>
    </border>
    <border>
      <left style="thin">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right/>
      <top style="hair">
        <color auto="1"/>
      </top>
      <bottom style="hair">
        <color auto="1"/>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bottom style="hair">
        <color indexed="64"/>
      </bottom>
      <diagonal/>
    </border>
    <border>
      <left/>
      <right/>
      <top/>
      <bottom style="hair">
        <color theme="0" tint="-0.14996795556505021"/>
      </bottom>
      <diagonal/>
    </border>
    <border>
      <left/>
      <right/>
      <top/>
      <bottom style="hair">
        <color indexed="64"/>
      </bottom>
      <diagonal/>
    </border>
    <border>
      <left style="dotted">
        <color indexed="64"/>
      </left>
      <right style="dotted">
        <color indexed="64"/>
      </right>
      <top style="dotted">
        <color indexed="64"/>
      </top>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right/>
      <top style="medium">
        <color theme="3" tint="0.499984740745262"/>
      </top>
      <bottom style="thin">
        <color theme="3" tint="0.89996032593768116"/>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theme="0" tint="-0.24994659260841701"/>
      </bottom>
      <diagonal/>
    </border>
    <border>
      <left style="medium">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medium">
        <color indexed="64"/>
      </right>
      <top/>
      <bottom style="hair">
        <color auto="1"/>
      </bottom>
      <diagonal/>
    </border>
    <border>
      <left style="medium">
        <color indexed="64"/>
      </left>
      <right style="medium">
        <color indexed="64"/>
      </right>
      <top style="hair">
        <color auto="1"/>
      </top>
      <bottom style="hair">
        <color auto="1"/>
      </bottom>
      <diagonal/>
    </border>
    <border>
      <left style="thin">
        <color theme="0" tint="-0.24994659260841701"/>
      </left>
      <right style="medium">
        <color theme="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medium">
        <color theme="1"/>
      </right>
      <top style="thin">
        <color theme="0" tint="-0.24994659260841701"/>
      </top>
      <bottom/>
      <diagonal/>
    </border>
    <border>
      <left style="thin">
        <color theme="0" tint="-0.24994659260841701"/>
      </left>
      <right style="medium">
        <color theme="1"/>
      </right>
      <top/>
      <bottom style="thin">
        <color theme="0" tint="-0.24994659260841701"/>
      </bottom>
      <diagonal/>
    </border>
    <border>
      <left/>
      <right style="thin">
        <color theme="0" tint="-0.24994659260841701"/>
      </right>
      <top style="medium">
        <color indexed="64"/>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medium">
        <color indexed="64"/>
      </left>
      <right style="medium">
        <color indexed="64"/>
      </right>
      <top style="medium">
        <color indexed="64"/>
      </top>
      <bottom style="thin">
        <color theme="0" tint="-0.24994659260841701"/>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hair">
        <color indexed="64"/>
      </left>
      <right style="thin">
        <color theme="0" tint="-0.24994659260841701"/>
      </right>
      <top style="medium">
        <color auto="1"/>
      </top>
      <bottom style="medium">
        <color auto="1"/>
      </bottom>
      <diagonal/>
    </border>
    <border>
      <left style="thin">
        <color theme="0" tint="-0.24994659260841701"/>
      </left>
      <right/>
      <top style="medium">
        <color auto="1"/>
      </top>
      <bottom style="medium">
        <color auto="1"/>
      </bottom>
      <diagonal/>
    </border>
    <border>
      <left style="thin">
        <color theme="3" tint="0.499984740745262"/>
      </left>
      <right style="thin">
        <color theme="3" tint="0.499984740745262"/>
      </right>
      <top/>
      <bottom/>
      <diagonal/>
    </border>
    <border>
      <left style="thin">
        <color theme="3" tint="0.499984740745262"/>
      </left>
      <right style="thin">
        <color theme="3" tint="0.499984740745262"/>
      </right>
      <top style="thin">
        <color theme="3" tint="0.499984740745262"/>
      </top>
      <bottom/>
      <diagonal/>
    </border>
    <border>
      <left style="thin">
        <color theme="3" tint="0.499984740745262"/>
      </left>
      <right style="thin">
        <color theme="3" tint="0.499984740745262"/>
      </right>
      <top/>
      <bottom style="thin">
        <color theme="3" tint="0.499984740745262"/>
      </bottom>
      <diagonal/>
    </border>
    <border>
      <left style="medium">
        <color theme="3" tint="0.499984740745262"/>
      </left>
      <right style="hair">
        <color theme="0" tint="-0.499984740745262"/>
      </right>
      <top style="medium">
        <color theme="3" tint="0.499984740745262"/>
      </top>
      <bottom style="medium">
        <color indexed="64"/>
      </bottom>
      <diagonal/>
    </border>
    <border>
      <left style="hair">
        <color theme="0" tint="-0.499984740745262"/>
      </left>
      <right style="hair">
        <color theme="0" tint="-0.499984740745262"/>
      </right>
      <top style="medium">
        <color theme="3" tint="0.499984740745262"/>
      </top>
      <bottom style="medium">
        <color indexed="64"/>
      </bottom>
      <diagonal/>
    </border>
    <border>
      <left style="hair">
        <color theme="0" tint="-0.499984740745262"/>
      </left>
      <right/>
      <top style="medium">
        <color theme="3" tint="0.499984740745262"/>
      </top>
      <bottom style="medium">
        <color indexed="64"/>
      </bottom>
      <diagonal/>
    </border>
    <border>
      <left style="medium">
        <color indexed="64"/>
      </left>
      <right style="medium">
        <color theme="3" tint="0.499984740745262"/>
      </right>
      <top style="medium">
        <color theme="3" tint="0.499984740745262"/>
      </top>
      <bottom style="medium">
        <color indexed="64"/>
      </bottom>
      <diagonal/>
    </border>
    <border>
      <left style="medium">
        <color theme="3" tint="0.499984740745262"/>
      </left>
      <right style="hair">
        <color theme="0" tint="-0.499984740745262"/>
      </right>
      <top style="hair">
        <color theme="0" tint="-0.499984740745262"/>
      </top>
      <bottom style="medium">
        <color theme="3" tint="0.499984740745262"/>
      </bottom>
      <diagonal/>
    </border>
    <border>
      <left style="hair">
        <color theme="0" tint="-0.499984740745262"/>
      </left>
      <right style="hair">
        <color theme="0" tint="-0.499984740745262"/>
      </right>
      <top style="hair">
        <color theme="0" tint="-0.499984740745262"/>
      </top>
      <bottom style="medium">
        <color theme="3" tint="0.499984740745262"/>
      </bottom>
      <diagonal/>
    </border>
    <border>
      <left style="hair">
        <color theme="0" tint="-0.499984740745262"/>
      </left>
      <right style="hair">
        <color theme="0" tint="-0.499984740745262"/>
      </right>
      <top/>
      <bottom style="medium">
        <color theme="3" tint="0.499984740745262"/>
      </bottom>
      <diagonal/>
    </border>
    <border>
      <left style="hair">
        <color theme="0" tint="-0.499984740745262"/>
      </left>
      <right/>
      <top/>
      <bottom style="medium">
        <color theme="3" tint="0.499984740745262"/>
      </bottom>
      <diagonal/>
    </border>
    <border>
      <left style="medium">
        <color indexed="64"/>
      </left>
      <right style="medium">
        <color theme="3" tint="0.499984740745262"/>
      </right>
      <top/>
      <bottom style="medium">
        <color theme="3" tint="0.499984740745262"/>
      </bottom>
      <diagonal/>
    </border>
    <border>
      <left/>
      <right/>
      <top style="thin">
        <color theme="6" tint="0.39994506668294322"/>
      </top>
      <bottom/>
      <diagonal/>
    </border>
    <border>
      <left style="thin">
        <color theme="3" tint="0.499984740745262"/>
      </left>
      <right/>
      <top style="thin">
        <color theme="3" tint="0.499984740745262"/>
      </top>
      <bottom/>
      <diagonal/>
    </border>
    <border>
      <left style="hair">
        <color indexed="64"/>
      </left>
      <right style="thin">
        <color theme="3" tint="0.499984740745262"/>
      </right>
      <top style="thin">
        <color theme="3" tint="0.499984740745262"/>
      </top>
      <bottom style="hair">
        <color indexed="64"/>
      </bottom>
      <diagonal/>
    </border>
    <border>
      <left style="thin">
        <color theme="3" tint="0.499984740745262"/>
      </left>
      <right style="hair">
        <color indexed="64"/>
      </right>
      <top/>
      <bottom style="thin">
        <color theme="3" tint="0.499984740745262"/>
      </bottom>
      <diagonal/>
    </border>
    <border>
      <left style="hair">
        <color indexed="64"/>
      </left>
      <right style="thin">
        <color theme="3" tint="0.499984740745262"/>
      </right>
      <top style="hair">
        <color indexed="64"/>
      </top>
      <bottom style="thin">
        <color theme="3" tint="0.499984740745262"/>
      </bottom>
      <diagonal/>
    </border>
    <border>
      <left style="thin">
        <color theme="3" tint="0.499984740745262"/>
      </left>
      <right/>
      <top style="thin">
        <color theme="3" tint="0.499984740745262"/>
      </top>
      <bottom style="thin">
        <color theme="3" tint="0.499984740745262"/>
      </bottom>
      <diagonal/>
    </border>
    <border>
      <left/>
      <right/>
      <top style="thin">
        <color theme="3" tint="0.499984740745262"/>
      </top>
      <bottom style="thin">
        <color theme="3" tint="0.499984740745262"/>
      </bottom>
      <diagonal/>
    </border>
    <border>
      <left/>
      <right style="thin">
        <color theme="3" tint="0.499984740745262"/>
      </right>
      <top style="thin">
        <color theme="3" tint="0.499984740745262"/>
      </top>
      <bottom style="thin">
        <color theme="3" tint="0.499984740745262"/>
      </bottom>
      <diagonal/>
    </border>
    <border>
      <left style="medium">
        <color theme="3" tint="0.499984740745262"/>
      </left>
      <right style="thin">
        <color theme="0" tint="-0.24994659260841701"/>
      </right>
      <top style="medium">
        <color theme="3" tint="0.499984740745262"/>
      </top>
      <bottom style="medium">
        <color theme="3" tint="0.499984740745262"/>
      </bottom>
      <diagonal/>
    </border>
    <border>
      <left style="thin">
        <color theme="0" tint="-0.24994659260841701"/>
      </left>
      <right style="medium">
        <color theme="3" tint="0.499984740745262"/>
      </right>
      <top style="medium">
        <color theme="3" tint="0.499984740745262"/>
      </top>
      <bottom style="medium">
        <color theme="3" tint="0.499984740745262"/>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theme="0" tint="-0.24994659260841701"/>
      </bottom>
      <diagonal/>
    </border>
    <border>
      <left style="medium">
        <color indexed="64"/>
      </left>
      <right/>
      <top style="thin">
        <color theme="0" tint="-0.24994659260841701"/>
      </top>
      <bottom/>
      <diagonal/>
    </border>
    <border>
      <left/>
      <right style="medium">
        <color indexed="64"/>
      </right>
      <top/>
      <bottom style="thin">
        <color theme="0" tint="-0.24994659260841701"/>
      </bottom>
      <diagonal/>
    </border>
    <border>
      <left/>
      <right style="medium">
        <color indexed="64"/>
      </right>
      <top style="thin">
        <color theme="0" tint="-0.24994659260841701"/>
      </top>
      <bottom style="thin">
        <color theme="0" tint="-0.24994659260841701"/>
      </bottom>
      <diagonal/>
    </border>
    <border>
      <left/>
      <right style="medium">
        <color indexed="64"/>
      </right>
      <top style="thin">
        <color theme="0" tint="-0.24994659260841701"/>
      </top>
      <bottom/>
      <diagonal/>
    </border>
    <border>
      <left style="medium">
        <color indexed="23"/>
      </left>
      <right style="medium">
        <color indexed="64"/>
      </right>
      <top style="thin">
        <color indexed="64"/>
      </top>
      <bottom style="dotted">
        <color indexed="64"/>
      </bottom>
      <diagonal/>
    </border>
    <border>
      <left style="medium">
        <color indexed="23"/>
      </left>
      <right style="medium">
        <color indexed="64"/>
      </right>
      <top style="thin">
        <color indexed="64"/>
      </top>
      <bottom style="medium">
        <color indexed="64"/>
      </bottom>
      <diagonal/>
    </border>
    <border>
      <left style="medium">
        <color indexed="23"/>
      </left>
      <right style="medium">
        <color indexed="64"/>
      </right>
      <top style="medium">
        <color indexed="64"/>
      </top>
      <bottom/>
      <diagonal/>
    </border>
    <border>
      <left style="medium">
        <color indexed="64"/>
      </left>
      <right style="dotted">
        <color indexed="64"/>
      </right>
      <top style="dotted">
        <color indexed="64"/>
      </top>
      <bottom style="dott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theme="0" tint="-0.24994659260841701"/>
      </top>
      <bottom style="thin">
        <color theme="6" tint="0.59996337778862885"/>
      </bottom>
      <diagonal/>
    </border>
    <border>
      <left/>
      <right/>
      <top style="thin">
        <color theme="6" tint="0.59996337778862885"/>
      </top>
      <bottom style="thin">
        <color theme="6" tint="0.59996337778862885"/>
      </bottom>
      <diagonal/>
    </border>
    <border>
      <left/>
      <right/>
      <top style="thin">
        <color theme="6" tint="0.59996337778862885"/>
      </top>
      <bottom style="thin">
        <color indexed="64"/>
      </bottom>
      <diagonal/>
    </border>
    <border>
      <left style="medium">
        <color indexed="64"/>
      </left>
      <right style="dotted">
        <color indexed="64"/>
      </right>
      <top/>
      <bottom style="dotted">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thin">
        <color indexed="64"/>
      </top>
      <bottom style="medium">
        <color indexed="64"/>
      </bottom>
      <diagonal/>
    </border>
    <border>
      <left style="medium">
        <color indexed="23"/>
      </left>
      <right style="medium">
        <color indexed="64"/>
      </right>
      <top/>
      <bottom style="dotted">
        <color indexed="64"/>
      </bottom>
      <diagonal/>
    </border>
    <border>
      <left style="medium">
        <color indexed="64"/>
      </left>
      <right style="hair">
        <color indexed="64"/>
      </right>
      <top/>
      <bottom style="medium">
        <color indexed="64"/>
      </bottom>
      <diagonal/>
    </border>
    <border>
      <left style="medium">
        <color indexed="23"/>
      </left>
      <right style="medium">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medium">
        <color indexed="23"/>
      </right>
      <top style="medium">
        <color indexed="64"/>
      </top>
      <bottom/>
      <diagonal/>
    </border>
    <border>
      <left style="medium">
        <color indexed="64"/>
      </left>
      <right style="medium">
        <color indexed="23"/>
      </right>
      <top/>
      <bottom style="medium">
        <color indexed="64"/>
      </bottom>
      <diagonal/>
    </border>
    <border>
      <left style="medium">
        <color indexed="64"/>
      </left>
      <right style="medium">
        <color indexed="23"/>
      </right>
      <top/>
      <bottom style="dotted">
        <color indexed="64"/>
      </bottom>
      <diagonal/>
    </border>
    <border>
      <left style="medium">
        <color indexed="64"/>
      </left>
      <right style="medium">
        <color indexed="23"/>
      </right>
      <top style="thin">
        <color indexed="64"/>
      </top>
      <bottom style="dotted">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thin">
        <color theme="6" tint="0.39994506668294322"/>
      </bottom>
      <diagonal/>
    </border>
    <border>
      <left style="medium">
        <color indexed="64"/>
      </left>
      <right style="medium">
        <color indexed="64"/>
      </right>
      <top style="thin">
        <color indexed="64"/>
      </top>
      <bottom/>
      <diagonal/>
    </border>
    <border>
      <left style="medium">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medium">
        <color indexed="64"/>
      </left>
      <right style="medium">
        <color indexed="23"/>
      </right>
      <top style="thin">
        <color indexed="64"/>
      </top>
      <bottom/>
      <diagonal/>
    </border>
    <border>
      <left style="medium">
        <color indexed="23"/>
      </left>
      <right style="medium">
        <color indexed="64"/>
      </right>
      <top style="thin">
        <color indexed="64"/>
      </top>
      <bottom/>
      <diagonal/>
    </border>
    <border>
      <left style="medium">
        <color indexed="64"/>
      </left>
      <right style="medium">
        <color indexed="23"/>
      </right>
      <top style="medium">
        <color indexed="64"/>
      </top>
      <bottom style="medium">
        <color indexed="64"/>
      </bottom>
      <diagonal/>
    </border>
    <border>
      <left style="medium">
        <color indexed="23"/>
      </left>
      <right style="medium">
        <color indexed="64"/>
      </right>
      <top style="medium">
        <color indexed="64"/>
      </top>
      <bottom style="medium">
        <color indexed="64"/>
      </bottom>
      <diagonal/>
    </border>
    <border>
      <left style="medium">
        <color indexed="64"/>
      </left>
      <right/>
      <top style="medium">
        <color indexed="64"/>
      </top>
      <bottom style="thin">
        <color theme="0" tint="-0.24994659260841701"/>
      </bottom>
      <diagonal/>
    </border>
    <border>
      <left style="medium">
        <color indexed="64"/>
      </left>
      <right style="medium">
        <color indexed="64"/>
      </right>
      <top/>
      <bottom style="thin">
        <color theme="9" tint="-0.499984740745262"/>
      </bottom>
      <diagonal/>
    </border>
    <border>
      <left style="medium">
        <color indexed="64"/>
      </left>
      <right style="medium">
        <color indexed="64"/>
      </right>
      <top style="thin">
        <color theme="9" tint="-0.499984740745262"/>
      </top>
      <bottom style="thin">
        <color theme="9" tint="-0.499984740745262"/>
      </bottom>
      <diagonal/>
    </border>
    <border>
      <left/>
      <right style="thin">
        <color theme="9" tint="-0.499984740745262"/>
      </right>
      <top style="medium">
        <color indexed="64"/>
      </top>
      <bottom style="medium">
        <color indexed="64"/>
      </bottom>
      <diagonal/>
    </border>
    <border>
      <left style="thin">
        <color theme="9" tint="-0.499984740745262"/>
      </left>
      <right style="thin">
        <color theme="9" tint="-0.499984740745262"/>
      </right>
      <top style="medium">
        <color indexed="64"/>
      </top>
      <bottom style="medium">
        <color indexed="64"/>
      </bottom>
      <diagonal/>
    </border>
    <border>
      <left style="thin">
        <color theme="9" tint="-0.499984740745262"/>
      </left>
      <right style="medium">
        <color indexed="64"/>
      </right>
      <top style="medium">
        <color indexed="64"/>
      </top>
      <bottom style="medium">
        <color indexed="64"/>
      </bottom>
      <diagonal/>
    </border>
    <border>
      <left style="medium">
        <color indexed="64"/>
      </left>
      <right style="medium">
        <color indexed="64"/>
      </right>
      <top style="thin">
        <color theme="9" tint="-0.499984740745262"/>
      </top>
      <bottom/>
      <diagonal/>
    </border>
    <border>
      <left/>
      <right style="thin">
        <color theme="9" tint="-0.499984740745262"/>
      </right>
      <top style="thin">
        <color theme="9" tint="-0.499984740745262"/>
      </top>
      <bottom/>
      <diagonal/>
    </border>
    <border>
      <left style="thin">
        <color theme="9" tint="-0.499984740745262"/>
      </left>
      <right style="thin">
        <color theme="9" tint="-0.499984740745262"/>
      </right>
      <top style="thin">
        <color theme="9" tint="-0.499984740745262"/>
      </top>
      <bottom/>
      <diagonal/>
    </border>
    <border>
      <left style="thin">
        <color theme="9" tint="-0.499984740745262"/>
      </left>
      <right style="medium">
        <color indexed="64"/>
      </right>
      <top style="thin">
        <color theme="9" tint="-0.499984740745262"/>
      </top>
      <bottom/>
      <diagonal/>
    </border>
    <border>
      <left style="medium">
        <color theme="3" tint="0.499984740745262"/>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3" tint="0.499984740745262"/>
      </right>
      <top style="thin">
        <color theme="0" tint="-0.24994659260841701"/>
      </top>
      <bottom style="thin">
        <color theme="0" tint="-0.24994659260841701"/>
      </bottom>
      <diagonal/>
    </border>
    <border>
      <left style="medium">
        <color theme="3" tint="0.499984740745262"/>
      </left>
      <right style="thin">
        <color theme="0" tint="-0.24994659260841701"/>
      </right>
      <top style="thin">
        <color theme="0" tint="-0.24994659260841701"/>
      </top>
      <bottom style="medium">
        <color theme="3" tint="0.499984740745262"/>
      </bottom>
      <diagonal/>
    </border>
    <border>
      <left style="thin">
        <color theme="0" tint="-0.24994659260841701"/>
      </left>
      <right style="medium">
        <color theme="3" tint="0.499984740745262"/>
      </right>
      <top style="thin">
        <color theme="0" tint="-0.24994659260841701"/>
      </top>
      <bottom style="medium">
        <color theme="3" tint="0.499984740745262"/>
      </bottom>
      <diagonal/>
    </border>
    <border>
      <left style="medium">
        <color theme="3" tint="0.499984740745262"/>
      </left>
      <right style="thin">
        <color theme="0" tint="-0.24994659260841701"/>
      </right>
      <top/>
      <bottom style="thin">
        <color theme="0" tint="-0.24994659260841701"/>
      </bottom>
      <diagonal/>
    </border>
    <border>
      <left style="thin">
        <color theme="0" tint="-0.24994659260841701"/>
      </left>
      <right style="medium">
        <color theme="3" tint="0.499984740745262"/>
      </right>
      <top/>
      <bottom style="thin">
        <color theme="0" tint="-0.24994659260841701"/>
      </bottom>
      <diagonal/>
    </border>
    <border>
      <left style="thin">
        <color indexed="64"/>
      </left>
      <right style="medium">
        <color indexed="64"/>
      </right>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style="medium">
        <color indexed="64"/>
      </bottom>
      <diagonal/>
    </border>
    <border>
      <left/>
      <right style="medium">
        <color indexed="64"/>
      </right>
      <top style="thin">
        <color theme="0" tint="-0.24994659260841701"/>
      </top>
      <bottom style="medium">
        <color indexed="64"/>
      </bottom>
      <diagonal/>
    </border>
    <border>
      <left style="medium">
        <color indexed="64"/>
      </left>
      <right/>
      <top style="thin">
        <color theme="0" tint="-0.24994659260841701"/>
      </top>
      <bottom style="medium">
        <color indexed="64"/>
      </bottom>
      <diagonal/>
    </border>
    <border>
      <left style="medium">
        <color theme="1"/>
      </left>
      <right style="thin">
        <color theme="0" tint="-0.24994659260841701"/>
      </right>
      <top style="thin">
        <color theme="0" tint="-0.24994659260841701"/>
      </top>
      <bottom style="thin">
        <color theme="0" tint="-0.24994659260841701"/>
      </bottom>
      <diagonal/>
    </border>
    <border>
      <left style="medium">
        <color theme="1"/>
      </left>
      <right style="thin">
        <color theme="0" tint="-0.24994659260841701"/>
      </right>
      <top style="thin">
        <color theme="0" tint="-0.24994659260841701"/>
      </top>
      <bottom style="medium">
        <color theme="1"/>
      </bottom>
      <diagonal/>
    </border>
    <border>
      <left style="thin">
        <color theme="0" tint="-0.24994659260841701"/>
      </left>
      <right style="thin">
        <color theme="0" tint="-0.24994659260841701"/>
      </right>
      <top style="thin">
        <color theme="0" tint="-0.24994659260841701"/>
      </top>
      <bottom style="medium">
        <color theme="1"/>
      </bottom>
      <diagonal/>
    </border>
    <border>
      <left style="thin">
        <color theme="0" tint="-0.24994659260841701"/>
      </left>
      <right style="medium">
        <color theme="1"/>
      </right>
      <top style="thin">
        <color theme="0" tint="-0.24994659260841701"/>
      </top>
      <bottom style="medium">
        <color theme="1"/>
      </bottom>
      <diagonal/>
    </border>
    <border>
      <left style="medium">
        <color theme="1"/>
      </left>
      <right style="thin">
        <color theme="0" tint="-0.24994659260841701"/>
      </right>
      <top/>
      <bottom style="thin">
        <color theme="0" tint="-0.24994659260841701"/>
      </bottom>
      <diagonal/>
    </border>
  </borders>
  <cellStyleXfs count="12">
    <xf numFmtId="0" fontId="0" fillId="0" borderId="0"/>
    <xf numFmtId="0" fontId="2" fillId="0" borderId="0" applyNumberFormat="0" applyFill="0" applyBorder="0" applyAlignment="0" applyProtection="0"/>
    <xf numFmtId="44" fontId="5" fillId="0" borderId="0" applyFont="0" applyFill="0" applyBorder="0" applyAlignment="0" applyProtection="0"/>
    <xf numFmtId="0" fontId="17" fillId="0" borderId="0"/>
    <xf numFmtId="0" fontId="20" fillId="0" borderId="0"/>
    <xf numFmtId="44" fontId="17" fillId="0" borderId="0" applyFont="0" applyFill="0" applyBorder="0" applyAlignment="0" applyProtection="0"/>
    <xf numFmtId="0" fontId="41" fillId="0" borderId="0"/>
    <xf numFmtId="0" fontId="42" fillId="0" borderId="0"/>
    <xf numFmtId="43" fontId="43" fillId="0" borderId="0" applyFont="0" applyFill="0" applyBorder="0" applyAlignment="0" applyProtection="0"/>
    <xf numFmtId="0" fontId="44" fillId="0" borderId="0"/>
    <xf numFmtId="9" fontId="17" fillId="0" borderId="0" applyFont="0" applyFill="0" applyBorder="0" applyAlignment="0" applyProtection="0"/>
    <xf numFmtId="9" fontId="5" fillId="0" borderId="0" applyFont="0" applyFill="0" applyBorder="0" applyAlignment="0" applyProtection="0"/>
  </cellStyleXfs>
  <cellXfs count="700">
    <xf numFmtId="0" fontId="0" fillId="0" borderId="0" xfId="0"/>
    <xf numFmtId="0" fontId="0" fillId="0" borderId="0" xfId="0" applyAlignment="1">
      <alignment wrapText="1"/>
    </xf>
    <xf numFmtId="0" fontId="0" fillId="0" borderId="0" xfId="0" applyAlignment="1">
      <alignment horizontal="center"/>
    </xf>
    <xf numFmtId="0" fontId="6" fillId="0" borderId="0" xfId="0" applyFont="1"/>
    <xf numFmtId="0" fontId="1" fillId="0" borderId="0" xfId="0" applyFont="1" applyAlignment="1">
      <alignment horizontal="center" wrapText="1"/>
    </xf>
    <xf numFmtId="164" fontId="0" fillId="0" borderId="0" xfId="2" applyNumberFormat="1" applyFont="1"/>
    <xf numFmtId="0" fontId="1" fillId="0" borderId="1" xfId="0" applyFont="1" applyBorder="1" applyAlignment="1">
      <alignment horizontal="center" wrapText="1"/>
    </xf>
    <xf numFmtId="0" fontId="0" fillId="0" borderId="0" xfId="0" applyAlignment="1">
      <alignment horizontal="left"/>
    </xf>
    <xf numFmtId="3" fontId="0" fillId="4" borderId="5" xfId="0" applyNumberFormat="1" applyFill="1" applyBorder="1" applyAlignment="1">
      <alignment horizontal="center" vertical="center"/>
    </xf>
    <xf numFmtId="3" fontId="0" fillId="4" borderId="4" xfId="0" applyNumberFormat="1" applyFill="1" applyBorder="1" applyAlignment="1">
      <alignment horizontal="center" vertical="center"/>
    </xf>
    <xf numFmtId="3" fontId="0" fillId="4" borderId="17" xfId="0" applyNumberFormat="1" applyFill="1" applyBorder="1" applyAlignment="1">
      <alignment horizontal="left" vertical="center"/>
    </xf>
    <xf numFmtId="3" fontId="0" fillId="0" borderId="8" xfId="0" applyNumberFormat="1" applyBorder="1" applyAlignment="1">
      <alignment horizontal="center" vertical="center"/>
    </xf>
    <xf numFmtId="3" fontId="0" fillId="5" borderId="18" xfId="0" applyNumberFormat="1" applyFill="1" applyBorder="1" applyAlignment="1">
      <alignment horizontal="center" vertical="center"/>
    </xf>
    <xf numFmtId="3" fontId="0" fillId="4" borderId="19" xfId="0" applyNumberFormat="1" applyFill="1" applyBorder="1" applyAlignment="1">
      <alignment horizontal="left" vertical="center"/>
    </xf>
    <xf numFmtId="3" fontId="0" fillId="5" borderId="21" xfId="0" applyNumberFormat="1" applyFill="1" applyBorder="1" applyAlignment="1">
      <alignment horizontal="center" vertical="center"/>
    </xf>
    <xf numFmtId="3" fontId="0" fillId="0" borderId="17" xfId="0" applyNumberFormat="1" applyBorder="1" applyAlignment="1">
      <alignment horizontal="center" vertical="center"/>
    </xf>
    <xf numFmtId="3" fontId="0" fillId="4" borderId="22" xfId="0" applyNumberFormat="1" applyFill="1" applyBorder="1" applyAlignment="1">
      <alignment horizontal="left" vertical="center" wrapText="1"/>
    </xf>
    <xf numFmtId="3" fontId="0" fillId="4" borderId="23" xfId="0" applyNumberFormat="1" applyFill="1" applyBorder="1" applyAlignment="1">
      <alignment horizontal="center" vertical="center" wrapText="1"/>
    </xf>
    <xf numFmtId="3" fontId="0" fillId="5" borderId="24" xfId="0" applyNumberFormat="1" applyFill="1" applyBorder="1" applyAlignment="1">
      <alignment horizontal="center" vertical="center" wrapText="1"/>
    </xf>
    <xf numFmtId="3" fontId="0" fillId="4" borderId="22" xfId="0" applyNumberFormat="1" applyFill="1" applyBorder="1" applyAlignment="1">
      <alignment horizontal="center" vertical="center" wrapText="1"/>
    </xf>
    <xf numFmtId="3" fontId="0" fillId="4" borderId="11" xfId="0" applyNumberFormat="1" applyFill="1" applyBorder="1" applyAlignment="1">
      <alignment horizontal="center" vertical="center" wrapText="1"/>
    </xf>
    <xf numFmtId="3" fontId="0" fillId="4" borderId="25" xfId="0" applyNumberFormat="1" applyFill="1" applyBorder="1" applyAlignment="1">
      <alignment horizontal="left" vertical="center"/>
    </xf>
    <xf numFmtId="3" fontId="0" fillId="4" borderId="6" xfId="0" applyNumberFormat="1" applyFill="1" applyBorder="1" applyAlignment="1">
      <alignment horizontal="center" vertical="center"/>
    </xf>
    <xf numFmtId="3" fontId="0" fillId="5" borderId="26" xfId="0" applyNumberFormat="1" applyFill="1" applyBorder="1" applyAlignment="1">
      <alignment horizontal="center" vertical="center"/>
    </xf>
    <xf numFmtId="3" fontId="0" fillId="4" borderId="25" xfId="0" applyNumberFormat="1" applyFill="1" applyBorder="1" applyAlignment="1">
      <alignment horizontal="center" vertical="center"/>
    </xf>
    <xf numFmtId="3" fontId="0" fillId="4" borderId="27" xfId="0" applyNumberFormat="1" applyFill="1" applyBorder="1" applyAlignment="1">
      <alignment horizontal="left" vertical="center"/>
    </xf>
    <xf numFmtId="3" fontId="0" fillId="0" borderId="7" xfId="0" applyNumberFormat="1" applyBorder="1" applyAlignment="1">
      <alignment horizontal="center" vertical="center"/>
    </xf>
    <xf numFmtId="3" fontId="0" fillId="5" borderId="28" xfId="0" applyNumberFormat="1" applyFill="1" applyBorder="1" applyAlignment="1">
      <alignment horizontal="center" vertical="center"/>
    </xf>
    <xf numFmtId="3" fontId="0" fillId="0" borderId="27" xfId="0" applyNumberFormat="1" applyBorder="1" applyAlignment="1">
      <alignment horizontal="center" vertical="center"/>
    </xf>
    <xf numFmtId="3" fontId="0" fillId="4" borderId="3" xfId="0" applyNumberFormat="1" applyFill="1" applyBorder="1" applyAlignment="1">
      <alignment horizontal="center" vertical="center"/>
    </xf>
    <xf numFmtId="3" fontId="0" fillId="0" borderId="20" xfId="0" applyNumberFormat="1" applyBorder="1" applyAlignment="1">
      <alignment horizontal="center" vertical="center"/>
    </xf>
    <xf numFmtId="3" fontId="0" fillId="0" borderId="19" xfId="0" applyNumberFormat="1" applyBorder="1" applyAlignment="1">
      <alignment horizontal="center" vertical="center"/>
    </xf>
    <xf numFmtId="0" fontId="4" fillId="0" borderId="0" xfId="0" applyFont="1"/>
    <xf numFmtId="0" fontId="7" fillId="0" borderId="0" xfId="0" applyFont="1"/>
    <xf numFmtId="0" fontId="10" fillId="0" borderId="0" xfId="0" applyFont="1" applyAlignment="1">
      <alignment horizontal="left" vertical="center" readingOrder="1"/>
    </xf>
    <xf numFmtId="0" fontId="11" fillId="0" borderId="0" xfId="0" applyFont="1"/>
    <xf numFmtId="0" fontId="12" fillId="0" borderId="0" xfId="0" applyFont="1" applyAlignment="1">
      <alignment vertical="center"/>
    </xf>
    <xf numFmtId="0" fontId="13" fillId="0" borderId="30" xfId="0" applyFont="1" applyBorder="1" applyAlignment="1">
      <alignment horizontal="left" vertical="center"/>
    </xf>
    <xf numFmtId="0" fontId="6" fillId="0" borderId="30" xfId="0" applyFont="1" applyBorder="1"/>
    <xf numFmtId="0" fontId="14" fillId="0" borderId="0" xfId="0" applyFont="1" applyAlignment="1">
      <alignment horizontal="left" vertical="center" indent="7"/>
    </xf>
    <xf numFmtId="165" fontId="15" fillId="0" borderId="0" xfId="1" applyNumberFormat="1" applyFont="1" applyAlignment="1">
      <alignment horizontal="center" vertical="center"/>
    </xf>
    <xf numFmtId="0" fontId="16" fillId="0" borderId="31" xfId="0" applyFont="1" applyBorder="1" applyAlignment="1">
      <alignment horizontal="left" vertical="center"/>
    </xf>
    <xf numFmtId="0" fontId="4" fillId="3" borderId="4" xfId="0" applyFont="1" applyFill="1" applyBorder="1"/>
    <xf numFmtId="0" fontId="4" fillId="3" borderId="1" xfId="0" applyFont="1" applyFill="1" applyBorder="1"/>
    <xf numFmtId="0" fontId="4" fillId="3" borderId="5" xfId="0" applyFont="1" applyFill="1" applyBorder="1"/>
    <xf numFmtId="0" fontId="9" fillId="0" borderId="0" xfId="0" applyFont="1" applyAlignment="1">
      <alignment horizontal="left" vertical="center"/>
    </xf>
    <xf numFmtId="0" fontId="18" fillId="0" borderId="10" xfId="3" applyFont="1" applyBorder="1" applyAlignment="1">
      <alignment horizontal="centerContinuous" vertical="center"/>
    </xf>
    <xf numFmtId="0" fontId="19" fillId="0" borderId="29" xfId="0" applyFont="1" applyBorder="1" applyAlignment="1">
      <alignment horizontal="centerContinuous" vertical="center"/>
    </xf>
    <xf numFmtId="0" fontId="19" fillId="0" borderId="11" xfId="0" applyFont="1" applyBorder="1" applyAlignment="1">
      <alignment horizontal="centerContinuous" vertical="center"/>
    </xf>
    <xf numFmtId="0" fontId="4" fillId="0" borderId="0" xfId="0" applyFont="1" applyAlignment="1">
      <alignment horizontal="center"/>
    </xf>
    <xf numFmtId="0" fontId="9" fillId="0" borderId="0" xfId="0" applyFont="1" applyAlignment="1">
      <alignment horizontal="center" vertical="center"/>
    </xf>
    <xf numFmtId="0" fontId="20" fillId="0" borderId="0" xfId="4"/>
    <xf numFmtId="0" fontId="20" fillId="0" borderId="0" xfId="4" applyAlignment="1">
      <alignment horizontal="center"/>
    </xf>
    <xf numFmtId="0" fontId="20" fillId="0" borderId="0" xfId="4" applyAlignment="1">
      <alignment vertical="center"/>
    </xf>
    <xf numFmtId="0" fontId="17" fillId="0" borderId="0" xfId="3" applyAlignment="1">
      <alignment vertical="center"/>
    </xf>
    <xf numFmtId="0" fontId="22" fillId="0" borderId="0" xfId="4" applyFont="1" applyAlignment="1">
      <alignment horizontal="center" vertical="center" wrapText="1"/>
    </xf>
    <xf numFmtId="0" fontId="23" fillId="0" borderId="0" xfId="4" applyFont="1" applyAlignment="1">
      <alignment horizontal="center" vertical="center" wrapText="1"/>
    </xf>
    <xf numFmtId="0" fontId="21" fillId="0" borderId="0" xfId="4" applyFont="1" applyAlignment="1">
      <alignment horizontal="center"/>
    </xf>
    <xf numFmtId="0" fontId="21" fillId="0" borderId="0" xfId="4" applyFont="1"/>
    <xf numFmtId="164" fontId="21" fillId="0" borderId="0" xfId="5" applyNumberFormat="1" applyFont="1"/>
    <xf numFmtId="3" fontId="21" fillId="0" borderId="0" xfId="4" applyNumberFormat="1" applyFont="1" applyAlignment="1">
      <alignment horizontal="center"/>
    </xf>
    <xf numFmtId="0" fontId="24" fillId="0" borderId="0" xfId="3" applyFont="1" applyAlignment="1">
      <alignment vertical="center"/>
    </xf>
    <xf numFmtId="0" fontId="25" fillId="0" borderId="0" xfId="3" applyFont="1" applyAlignment="1">
      <alignment vertical="center"/>
    </xf>
    <xf numFmtId="0" fontId="26" fillId="7" borderId="10" xfId="0" applyFont="1" applyFill="1" applyBorder="1" applyAlignment="1">
      <alignment horizontal="centerContinuous" vertical="center"/>
    </xf>
    <xf numFmtId="0" fontId="26" fillId="7" borderId="29" xfId="0" applyFont="1" applyFill="1" applyBorder="1" applyAlignment="1">
      <alignment horizontal="centerContinuous" vertical="center"/>
    </xf>
    <xf numFmtId="0" fontId="26" fillId="7" borderId="11" xfId="0" applyFont="1" applyFill="1" applyBorder="1" applyAlignment="1">
      <alignment horizontal="centerContinuous" vertical="center"/>
    </xf>
    <xf numFmtId="0" fontId="25" fillId="8" borderId="10" xfId="3" applyFont="1" applyFill="1" applyBorder="1" applyAlignment="1">
      <alignment horizontal="center" vertical="center" wrapText="1"/>
    </xf>
    <xf numFmtId="0" fontId="25" fillId="0" borderId="0" xfId="3" applyFont="1" applyAlignment="1">
      <alignment vertical="center" wrapText="1"/>
    </xf>
    <xf numFmtId="0" fontId="25" fillId="0" borderId="0" xfId="3" applyFont="1" applyAlignment="1">
      <alignment horizontal="center" vertical="center" wrapText="1"/>
    </xf>
    <xf numFmtId="0" fontId="24" fillId="0" borderId="0" xfId="3" applyFont="1" applyAlignment="1">
      <alignment horizontal="left" vertical="center" indent="2"/>
    </xf>
    <xf numFmtId="0" fontId="24" fillId="0" borderId="0" xfId="3" applyFont="1" applyAlignment="1">
      <alignment horizontal="left" vertical="center" indent="6"/>
    </xf>
    <xf numFmtId="0" fontId="17" fillId="3" borderId="0" xfId="3" applyFill="1"/>
    <xf numFmtId="0" fontId="29" fillId="0" borderId="0" xfId="3" applyFont="1"/>
    <xf numFmtId="0" fontId="29" fillId="3" borderId="0" xfId="3" applyFont="1" applyFill="1"/>
    <xf numFmtId="0" fontId="17" fillId="0" borderId="0" xfId="3"/>
    <xf numFmtId="0" fontId="30" fillId="0" borderId="0" xfId="3" applyFont="1"/>
    <xf numFmtId="0" fontId="33" fillId="0" borderId="0" xfId="3" applyFont="1"/>
    <xf numFmtId="0" fontId="35" fillId="11" borderId="72" xfId="4" applyFont="1" applyFill="1" applyBorder="1" applyAlignment="1">
      <alignment horizontal="center" vertical="center" wrapText="1"/>
    </xf>
    <xf numFmtId="0" fontId="35" fillId="11" borderId="73" xfId="4" applyFont="1" applyFill="1" applyBorder="1" applyAlignment="1">
      <alignment horizontal="center" vertical="center" wrapText="1"/>
    </xf>
    <xf numFmtId="0" fontId="35" fillId="11" borderId="74" xfId="4" applyFont="1" applyFill="1" applyBorder="1" applyAlignment="1">
      <alignment horizontal="center" vertical="center" wrapText="1"/>
    </xf>
    <xf numFmtId="0" fontId="28" fillId="0" borderId="0" xfId="3" applyFont="1"/>
    <xf numFmtId="0" fontId="28" fillId="0" borderId="54" xfId="4" applyFont="1" applyBorder="1" applyAlignment="1">
      <alignment horizontal="center"/>
    </xf>
    <xf numFmtId="0" fontId="28" fillId="0" borderId="55" xfId="4" applyFont="1" applyBorder="1"/>
    <xf numFmtId="0" fontId="28" fillId="0" borderId="55" xfId="4" applyFont="1" applyBorder="1" applyAlignment="1">
      <alignment horizontal="center"/>
    </xf>
    <xf numFmtId="3" fontId="28" fillId="0" borderId="55" xfId="4" applyNumberFormat="1" applyFont="1" applyBorder="1" applyAlignment="1">
      <alignment horizontal="center"/>
    </xf>
    <xf numFmtId="164" fontId="28" fillId="0" borderId="56" xfId="5" applyNumberFormat="1" applyFont="1" applyBorder="1"/>
    <xf numFmtId="0" fontId="28" fillId="0" borderId="57" xfId="4" applyFont="1" applyBorder="1" applyAlignment="1">
      <alignment horizontal="center"/>
    </xf>
    <xf numFmtId="0" fontId="28" fillId="0" borderId="58" xfId="4" applyFont="1" applyBorder="1"/>
    <xf numFmtId="0" fontId="28" fillId="0" borderId="58" xfId="4" applyFont="1" applyBorder="1" applyAlignment="1">
      <alignment horizontal="center"/>
    </xf>
    <xf numFmtId="3" fontId="28" fillId="0" borderId="58" xfId="4" applyNumberFormat="1" applyFont="1" applyBorder="1" applyAlignment="1">
      <alignment horizontal="center"/>
    </xf>
    <xf numFmtId="164" fontId="28" fillId="0" borderId="59" xfId="5" applyNumberFormat="1" applyFont="1" applyBorder="1"/>
    <xf numFmtId="0" fontId="28" fillId="0" borderId="60" xfId="4" applyFont="1" applyBorder="1" applyAlignment="1">
      <alignment horizontal="center"/>
    </xf>
    <xf numFmtId="0" fontId="28" fillId="0" borderId="61" xfId="4" applyFont="1" applyBorder="1"/>
    <xf numFmtId="0" fontId="28" fillId="0" borderId="61" xfId="4" applyFont="1" applyBorder="1" applyAlignment="1">
      <alignment horizontal="center"/>
    </xf>
    <xf numFmtId="3" fontId="28" fillId="0" borderId="61" xfId="4" applyNumberFormat="1" applyFont="1" applyBorder="1" applyAlignment="1">
      <alignment horizontal="center"/>
    </xf>
    <xf numFmtId="164" fontId="28" fillId="0" borderId="62" xfId="5" applyNumberFormat="1" applyFont="1" applyBorder="1"/>
    <xf numFmtId="0" fontId="36" fillId="0" borderId="0" xfId="3" applyFont="1" applyAlignment="1">
      <alignment vertical="top"/>
    </xf>
    <xf numFmtId="0" fontId="36" fillId="0" borderId="75" xfId="3" applyFont="1" applyBorder="1" applyAlignment="1">
      <alignment horizontal="centerContinuous" vertical="top"/>
    </xf>
    <xf numFmtId="0" fontId="36" fillId="0" borderId="76" xfId="3" applyFont="1" applyBorder="1" applyAlignment="1">
      <alignment horizontal="centerContinuous" vertical="top"/>
    </xf>
    <xf numFmtId="0" fontId="36" fillId="15" borderId="77" xfId="3" applyFont="1" applyFill="1" applyBorder="1" applyAlignment="1">
      <alignment horizontal="centerContinuous" vertical="top"/>
    </xf>
    <xf numFmtId="0" fontId="36" fillId="15" borderId="78" xfId="3" applyFont="1" applyFill="1" applyBorder="1" applyAlignment="1">
      <alignment horizontal="centerContinuous" vertical="top"/>
    </xf>
    <xf numFmtId="0" fontId="37" fillId="0" borderId="0" xfId="3" applyFont="1"/>
    <xf numFmtId="0" fontId="37" fillId="15" borderId="77" xfId="3" applyFont="1" applyFill="1" applyBorder="1" applyAlignment="1">
      <alignment horizontal="center"/>
    </xf>
    <xf numFmtId="0" fontId="37" fillId="15" borderId="79" xfId="3" applyFont="1" applyFill="1" applyBorder="1" applyAlignment="1">
      <alignment horizontal="center"/>
    </xf>
    <xf numFmtId="0" fontId="37" fillId="0" borderId="80" xfId="3" applyFont="1" applyBorder="1" applyAlignment="1">
      <alignment horizontal="center"/>
    </xf>
    <xf numFmtId="0" fontId="37" fillId="0" borderId="81" xfId="3" applyFont="1" applyBorder="1" applyAlignment="1">
      <alignment horizontal="right"/>
    </xf>
    <xf numFmtId="164" fontId="37" fillId="0" borderId="54" xfId="5" applyNumberFormat="1" applyFont="1" applyBorder="1" applyAlignment="1">
      <alignment horizontal="center"/>
    </xf>
    <xf numFmtId="164" fontId="37" fillId="0" borderId="56" xfId="5" applyNumberFormat="1" applyFont="1" applyBorder="1" applyAlignment="1">
      <alignment horizontal="center"/>
    </xf>
    <xf numFmtId="0" fontId="37" fillId="0" borderId="81" xfId="3" applyFont="1" applyBorder="1" applyAlignment="1">
      <alignment horizontal="left" indent="1"/>
    </xf>
    <xf numFmtId="0" fontId="37" fillId="0" borderId="82" xfId="3" applyFont="1" applyBorder="1" applyAlignment="1">
      <alignment horizontal="right"/>
    </xf>
    <xf numFmtId="164" fontId="37" fillId="0" borderId="57" xfId="5" applyNumberFormat="1" applyFont="1" applyBorder="1" applyAlignment="1">
      <alignment horizontal="center"/>
    </xf>
    <xf numFmtId="164" fontId="37" fillId="0" borderId="59" xfId="5" applyNumberFormat="1" applyFont="1" applyBorder="1" applyAlignment="1">
      <alignment horizontal="center"/>
    </xf>
    <xf numFmtId="0" fontId="37" fillId="0" borderId="82" xfId="3" applyFont="1" applyBorder="1" applyAlignment="1">
      <alignment horizontal="left" indent="1"/>
    </xf>
    <xf numFmtId="0" fontId="37" fillId="0" borderId="0" xfId="3" applyFont="1" applyAlignment="1">
      <alignment horizontal="centerContinuous"/>
    </xf>
    <xf numFmtId="0" fontId="37" fillId="16" borderId="83" xfId="3" applyFont="1" applyFill="1" applyBorder="1" applyAlignment="1">
      <alignment horizontal="right"/>
    </xf>
    <xf numFmtId="164" fontId="37" fillId="16" borderId="84" xfId="5" applyNumberFormat="1" applyFont="1" applyFill="1" applyBorder="1" applyAlignment="1">
      <alignment horizontal="center"/>
    </xf>
    <xf numFmtId="164" fontId="37" fillId="16" borderId="85" xfId="5" applyNumberFormat="1" applyFont="1" applyFill="1" applyBorder="1" applyAlignment="1">
      <alignment horizontal="center"/>
    </xf>
    <xf numFmtId="0" fontId="37" fillId="16" borderId="83" xfId="3" applyFont="1" applyFill="1" applyBorder="1" applyAlignment="1">
      <alignment horizontal="left" indent="1"/>
    </xf>
    <xf numFmtId="0" fontId="37" fillId="17" borderId="86" xfId="3" applyFont="1" applyFill="1" applyBorder="1" applyAlignment="1">
      <alignment horizontal="right"/>
    </xf>
    <xf numFmtId="164" fontId="37" fillId="17" borderId="87" xfId="5" applyNumberFormat="1" applyFont="1" applyFill="1" applyBorder="1" applyAlignment="1">
      <alignment horizontal="center"/>
    </xf>
    <xf numFmtId="164" fontId="37" fillId="17" borderId="88" xfId="5" applyNumberFormat="1" applyFont="1" applyFill="1" applyBorder="1" applyAlignment="1">
      <alignment horizontal="center"/>
    </xf>
    <xf numFmtId="0" fontId="37" fillId="17" borderId="86" xfId="3" applyFont="1" applyFill="1" applyBorder="1" applyAlignment="1">
      <alignment horizontal="left" indent="1"/>
    </xf>
    <xf numFmtId="0" fontId="38" fillId="0" borderId="0" xfId="3" applyFont="1"/>
    <xf numFmtId="0" fontId="38" fillId="0" borderId="0" xfId="3" applyFont="1" applyAlignment="1">
      <alignment horizontal="center"/>
    </xf>
    <xf numFmtId="0" fontId="29" fillId="0" borderId="0" xfId="3" applyFont="1" applyAlignment="1">
      <alignment horizontal="left" indent="1"/>
    </xf>
    <xf numFmtId="2" fontId="39" fillId="0" borderId="10" xfId="3" applyNumberFormat="1" applyFont="1" applyBorder="1" applyAlignment="1">
      <alignment horizontal="centerContinuous" vertical="center" wrapText="1"/>
    </xf>
    <xf numFmtId="2" fontId="39" fillId="0" borderId="11" xfId="3" applyNumberFormat="1" applyFont="1" applyBorder="1" applyAlignment="1">
      <alignment horizontal="centerContinuous" vertical="center"/>
    </xf>
    <xf numFmtId="0" fontId="40" fillId="0" borderId="0" xfId="3" applyFont="1" applyAlignment="1">
      <alignment horizontal="left" indent="1"/>
    </xf>
    <xf numFmtId="0" fontId="41" fillId="0" borderId="0" xfId="6" applyAlignment="1">
      <alignment horizontal="center"/>
    </xf>
    <xf numFmtId="0" fontId="34" fillId="0" borderId="0" xfId="6" applyFont="1" applyAlignment="1">
      <alignment horizontal="center"/>
    </xf>
    <xf numFmtId="164" fontId="21" fillId="0" borderId="0" xfId="5" applyNumberFormat="1" applyFont="1" applyAlignment="1">
      <alignment horizontal="center"/>
    </xf>
    <xf numFmtId="0" fontId="45" fillId="0" borderId="0" xfId="3" applyFont="1" applyAlignment="1">
      <alignment horizontal="right"/>
    </xf>
    <xf numFmtId="0" fontId="46" fillId="0" borderId="0" xfId="3" applyFont="1"/>
    <xf numFmtId="0" fontId="1" fillId="0" borderId="0" xfId="0" applyFont="1"/>
    <xf numFmtId="0" fontId="45" fillId="0" borderId="112" xfId="3" quotePrefix="1" applyFont="1" applyBorder="1" applyAlignment="1">
      <alignment vertical="center"/>
    </xf>
    <xf numFmtId="0" fontId="45" fillId="0" borderId="0" xfId="3" quotePrefix="1" applyFont="1" applyAlignment="1">
      <alignment vertical="center"/>
    </xf>
    <xf numFmtId="0" fontId="45" fillId="0" borderId="0" xfId="3" applyFont="1"/>
    <xf numFmtId="0" fontId="45" fillId="0" borderId="117" xfId="3" applyFont="1" applyBorder="1"/>
    <xf numFmtId="0" fontId="47" fillId="22" borderId="1" xfId="0" applyFont="1" applyFill="1" applyBorder="1"/>
    <xf numFmtId="0" fontId="48" fillId="0" borderId="0" xfId="0" applyFont="1"/>
    <xf numFmtId="0" fontId="49" fillId="22" borderId="1" xfId="1" applyFont="1" applyFill="1" applyBorder="1" applyAlignment="1">
      <alignment horizontal="left" vertical="center"/>
    </xf>
    <xf numFmtId="0" fontId="13" fillId="0" borderId="121" xfId="0" applyFont="1" applyBorder="1" applyAlignment="1">
      <alignment horizontal="left" vertical="center"/>
    </xf>
    <xf numFmtId="0" fontId="50" fillId="0" borderId="0" xfId="0" applyFont="1"/>
    <xf numFmtId="0" fontId="52" fillId="0" borderId="0" xfId="3" applyFont="1"/>
    <xf numFmtId="0" fontId="52" fillId="0" borderId="63" xfId="4" applyFont="1" applyBorder="1"/>
    <xf numFmtId="3" fontId="52" fillId="0" borderId="64" xfId="4" applyNumberFormat="1" applyFont="1" applyBorder="1" applyAlignment="1">
      <alignment horizontal="center"/>
    </xf>
    <xf numFmtId="164" fontId="52" fillId="0" borderId="64" xfId="5" applyNumberFormat="1" applyFont="1" applyBorder="1" applyAlignment="1">
      <alignment horizontal="center"/>
    </xf>
    <xf numFmtId="0" fontId="52" fillId="0" borderId="65" xfId="4" applyFont="1" applyBorder="1" applyAlignment="1">
      <alignment horizontal="center"/>
    </xf>
    <xf numFmtId="0" fontId="52" fillId="0" borderId="66" xfId="4" applyFont="1" applyBorder="1"/>
    <xf numFmtId="3" fontId="52" fillId="0" borderId="67" xfId="4" applyNumberFormat="1" applyFont="1" applyBorder="1" applyAlignment="1">
      <alignment horizontal="center"/>
    </xf>
    <xf numFmtId="164" fontId="52" fillId="0" borderId="67" xfId="5" applyNumberFormat="1" applyFont="1" applyBorder="1" applyAlignment="1">
      <alignment horizontal="center"/>
    </xf>
    <xf numFmtId="0" fontId="52" fillId="0" borderId="68" xfId="4" applyFont="1" applyBorder="1" applyAlignment="1">
      <alignment horizontal="center"/>
    </xf>
    <xf numFmtId="0" fontId="52" fillId="0" borderId="0" xfId="3" applyFont="1" applyAlignment="1">
      <alignment horizontal="center"/>
    </xf>
    <xf numFmtId="0" fontId="52" fillId="0" borderId="0" xfId="4" applyFont="1" applyAlignment="1">
      <alignment horizontal="center"/>
    </xf>
    <xf numFmtId="164" fontId="52" fillId="0" borderId="0" xfId="5" applyNumberFormat="1" applyFont="1" applyFill="1" applyBorder="1" applyAlignment="1">
      <alignment horizontal="center"/>
    </xf>
    <xf numFmtId="0" fontId="52" fillId="0" borderId="0" xfId="3" applyFont="1" applyAlignment="1">
      <alignment wrapText="1"/>
    </xf>
    <xf numFmtId="0" fontId="52" fillId="0" borderId="122" xfId="4" applyFont="1" applyBorder="1"/>
    <xf numFmtId="3" fontId="52" fillId="0" borderId="120" xfId="4" applyNumberFormat="1" applyFont="1" applyBorder="1" applyAlignment="1">
      <alignment horizontal="center"/>
    </xf>
    <xf numFmtId="164" fontId="52" fillId="0" borderId="120" xfId="5" applyNumberFormat="1" applyFont="1" applyBorder="1" applyAlignment="1">
      <alignment horizontal="center"/>
    </xf>
    <xf numFmtId="0" fontId="52" fillId="0" borderId="123" xfId="4" applyFont="1" applyBorder="1" applyAlignment="1">
      <alignment horizontal="center"/>
    </xf>
    <xf numFmtId="0" fontId="51" fillId="0" borderId="48" xfId="4" applyFont="1" applyBorder="1" applyAlignment="1">
      <alignment horizontal="center" vertical="center" wrapText="1"/>
    </xf>
    <xf numFmtId="0" fontId="51" fillId="0" borderId="49" xfId="4" applyFont="1" applyBorder="1" applyAlignment="1">
      <alignment horizontal="center" vertical="center" wrapText="1"/>
    </xf>
    <xf numFmtId="0" fontId="51" fillId="0" borderId="124" xfId="4" applyFont="1" applyBorder="1" applyAlignment="1">
      <alignment horizontal="center" vertical="center" wrapText="1"/>
    </xf>
    <xf numFmtId="0" fontId="51" fillId="0" borderId="0" xfId="4" applyFont="1" applyAlignment="1">
      <alignment vertical="center" wrapText="1"/>
    </xf>
    <xf numFmtId="0" fontId="52" fillId="0" borderId="50" xfId="3" applyFont="1" applyBorder="1" applyAlignment="1">
      <alignment wrapText="1"/>
    </xf>
    <xf numFmtId="0" fontId="52" fillId="0" borderId="0" xfId="3" applyFont="1" applyAlignment="1">
      <alignment horizontal="left" indent="4"/>
    </xf>
    <xf numFmtId="0" fontId="57" fillId="0" borderId="48" xfId="4" applyFont="1" applyBorder="1" applyAlignment="1">
      <alignment horizontal="center" vertical="center" wrapText="1"/>
    </xf>
    <xf numFmtId="0" fontId="57" fillId="0" borderId="49" xfId="4" applyFont="1" applyBorder="1" applyAlignment="1">
      <alignment horizontal="center" vertical="center" wrapText="1"/>
    </xf>
    <xf numFmtId="0" fontId="57" fillId="0" borderId="124" xfId="4" applyFont="1" applyBorder="1" applyAlignment="1">
      <alignment horizontal="center" vertical="center" wrapText="1"/>
    </xf>
    <xf numFmtId="0" fontId="58" fillId="13" borderId="66" xfId="4" applyFont="1" applyFill="1" applyBorder="1" applyAlignment="1">
      <alignment horizontal="center"/>
    </xf>
    <xf numFmtId="0" fontId="58" fillId="0" borderId="67" xfId="3" applyFont="1" applyBorder="1" applyAlignment="1">
      <alignment horizontal="center"/>
    </xf>
    <xf numFmtId="164" fontId="58" fillId="0" borderId="67" xfId="5" applyNumberFormat="1" applyFont="1" applyFill="1" applyBorder="1" applyAlignment="1">
      <alignment horizontal="center"/>
    </xf>
    <xf numFmtId="0" fontId="58" fillId="0" borderId="68" xfId="3" applyFont="1" applyBorder="1" applyAlignment="1">
      <alignment horizontal="center"/>
    </xf>
    <xf numFmtId="0" fontId="56" fillId="23" borderId="125" xfId="6" applyFont="1" applyFill="1" applyBorder="1" applyAlignment="1">
      <alignment horizontal="left" vertical="center"/>
    </xf>
    <xf numFmtId="0" fontId="52" fillId="0" borderId="0" xfId="6" applyFont="1" applyAlignment="1">
      <alignment horizontal="center"/>
    </xf>
    <xf numFmtId="0" fontId="59" fillId="0" borderId="0" xfId="7" applyFont="1" applyAlignment="1">
      <alignment horizontal="center"/>
    </xf>
    <xf numFmtId="0" fontId="59" fillId="0" borderId="55" xfId="7" applyFont="1" applyBorder="1" applyAlignment="1">
      <alignment horizontal="center"/>
    </xf>
    <xf numFmtId="166" fontId="52" fillId="0" borderId="55" xfId="8" applyNumberFormat="1" applyFont="1" applyFill="1" applyBorder="1" applyAlignment="1">
      <alignment horizontal="center" vertical="center"/>
    </xf>
    <xf numFmtId="0" fontId="59" fillId="0" borderId="58" xfId="7" applyFont="1" applyBorder="1" applyAlignment="1">
      <alignment horizontal="center"/>
    </xf>
    <xf numFmtId="166" fontId="52" fillId="0" borderId="58" xfId="8" applyNumberFormat="1" applyFont="1" applyFill="1" applyBorder="1" applyAlignment="1">
      <alignment horizontal="center" vertical="center"/>
    </xf>
    <xf numFmtId="0" fontId="59" fillId="0" borderId="0" xfId="7" applyFont="1" applyAlignment="1">
      <alignment horizontal="left" vertical="center"/>
    </xf>
    <xf numFmtId="0" fontId="59" fillId="0" borderId="0" xfId="7" applyFont="1" applyAlignment="1">
      <alignment horizontal="center" vertical="center" wrapText="1"/>
    </xf>
    <xf numFmtId="0" fontId="17" fillId="0" borderId="0" xfId="6" applyFont="1" applyAlignment="1">
      <alignment horizontal="center"/>
    </xf>
    <xf numFmtId="0" fontId="59" fillId="0" borderId="126" xfId="7" applyFont="1" applyBorder="1" applyAlignment="1">
      <alignment horizontal="center" vertical="center" wrapText="1"/>
    </xf>
    <xf numFmtId="0" fontId="59" fillId="0" borderId="113" xfId="7" applyFont="1" applyBorder="1" applyAlignment="1">
      <alignment horizontal="center" vertical="center" wrapText="1"/>
    </xf>
    <xf numFmtId="0" fontId="59" fillId="0" borderId="54" xfId="7" applyFont="1" applyBorder="1" applyAlignment="1">
      <alignment horizontal="center"/>
    </xf>
    <xf numFmtId="0" fontId="59" fillId="0" borderId="57" xfId="7" applyFont="1" applyBorder="1" applyAlignment="1">
      <alignment horizontal="center"/>
    </xf>
    <xf numFmtId="166" fontId="59" fillId="18" borderId="9" xfId="7" applyNumberFormat="1" applyFont="1" applyFill="1" applyBorder="1" applyAlignment="1">
      <alignment horizontal="center" vertical="center"/>
    </xf>
    <xf numFmtId="166" fontId="59" fillId="18" borderId="91" xfId="7" applyNumberFormat="1" applyFont="1" applyFill="1" applyBorder="1" applyAlignment="1">
      <alignment horizontal="center" vertical="center"/>
    </xf>
    <xf numFmtId="166" fontId="59" fillId="18" borderId="92" xfId="7" applyNumberFormat="1" applyFont="1" applyFill="1" applyBorder="1" applyAlignment="1">
      <alignment horizontal="center" vertical="center"/>
    </xf>
    <xf numFmtId="166" fontId="59" fillId="18" borderId="90" xfId="7" applyNumberFormat="1" applyFont="1" applyFill="1" applyBorder="1" applyAlignment="1">
      <alignment horizontal="center" vertical="center"/>
    </xf>
    <xf numFmtId="0" fontId="59" fillId="0" borderId="127" xfId="7" applyFont="1" applyBorder="1" applyAlignment="1">
      <alignment horizontal="center" vertical="center" wrapText="1"/>
    </xf>
    <xf numFmtId="166" fontId="50" fillId="0" borderId="95" xfId="7" applyNumberFormat="1" applyFont="1" applyBorder="1" applyAlignment="1">
      <alignment horizontal="center"/>
    </xf>
    <xf numFmtId="166" fontId="50" fillId="0" borderId="97" xfId="7" applyNumberFormat="1" applyFont="1" applyBorder="1" applyAlignment="1">
      <alignment horizontal="center"/>
    </xf>
    <xf numFmtId="166" fontId="59" fillId="18" borderId="93" xfId="7" applyNumberFormat="1" applyFont="1" applyFill="1" applyBorder="1" applyAlignment="1">
      <alignment horizontal="center" vertical="center"/>
    </xf>
    <xf numFmtId="0" fontId="59" fillId="0" borderId="89" xfId="7" applyFont="1" applyBorder="1" applyAlignment="1">
      <alignment horizontal="center" vertical="center" wrapText="1"/>
    </xf>
    <xf numFmtId="166" fontId="59" fillId="0" borderId="128" xfId="8" applyNumberFormat="1" applyFont="1" applyFill="1" applyBorder="1" applyAlignment="1">
      <alignment horizontal="center" vertical="center"/>
    </xf>
    <xf numFmtId="166" fontId="59" fillId="0" borderId="129" xfId="8" applyNumberFormat="1" applyFont="1" applyFill="1" applyBorder="1" applyAlignment="1">
      <alignment horizontal="center" vertical="center"/>
    </xf>
    <xf numFmtId="0" fontId="63" fillId="0" borderId="0" xfId="0" applyFont="1" applyAlignment="1">
      <alignment vertical="center"/>
    </xf>
    <xf numFmtId="0" fontId="50" fillId="0" borderId="0" xfId="0" applyFont="1" applyAlignment="1">
      <alignment horizontal="left" vertical="center"/>
    </xf>
    <xf numFmtId="0" fontId="63" fillId="0" borderId="0" xfId="0" applyFont="1" applyAlignment="1">
      <alignment horizontal="left" vertical="center"/>
    </xf>
    <xf numFmtId="0" fontId="52" fillId="0" borderId="0" xfId="0" applyFont="1"/>
    <xf numFmtId="0" fontId="53" fillId="0" borderId="0" xfId="0" applyFont="1" applyAlignment="1">
      <alignment vertical="center"/>
    </xf>
    <xf numFmtId="0" fontId="52" fillId="0" borderId="0" xfId="0" applyFont="1" applyAlignment="1">
      <alignment horizontal="left" vertical="center"/>
    </xf>
    <xf numFmtId="0" fontId="53" fillId="0" borderId="0" xfId="0" applyFont="1" applyAlignment="1">
      <alignment horizontal="left" vertical="center"/>
    </xf>
    <xf numFmtId="0" fontId="55" fillId="0" borderId="12" xfId="0" applyFont="1" applyBorder="1" applyAlignment="1">
      <alignment horizontal="center" vertical="center" wrapText="1"/>
    </xf>
    <xf numFmtId="0" fontId="64" fillId="0" borderId="0" xfId="0" applyFont="1" applyAlignment="1">
      <alignment horizontal="center"/>
    </xf>
    <xf numFmtId="0" fontId="52" fillId="0" borderId="0" xfId="6" applyFont="1" applyAlignment="1">
      <alignment horizontal="left" vertical="center"/>
    </xf>
    <xf numFmtId="166" fontId="52" fillId="0" borderId="8" xfId="8" applyNumberFormat="1" applyFont="1" applyFill="1" applyBorder="1" applyAlignment="1">
      <alignment horizontal="center" vertical="center"/>
    </xf>
    <xf numFmtId="166" fontId="50" fillId="0" borderId="8" xfId="7" applyNumberFormat="1" applyFont="1" applyBorder="1" applyAlignment="1">
      <alignment horizontal="center"/>
    </xf>
    <xf numFmtId="166" fontId="59" fillId="0" borderId="130" xfId="8" applyNumberFormat="1" applyFont="1" applyFill="1" applyBorder="1" applyAlignment="1">
      <alignment horizontal="center" vertical="center"/>
    </xf>
    <xf numFmtId="166" fontId="52" fillId="0" borderId="131" xfId="8" applyNumberFormat="1" applyFont="1" applyBorder="1" applyAlignment="1">
      <alignment horizontal="center" vertical="center"/>
    </xf>
    <xf numFmtId="166" fontId="50" fillId="0" borderId="131" xfId="7" applyNumberFormat="1" applyFont="1" applyBorder="1" applyAlignment="1">
      <alignment horizontal="center"/>
    </xf>
    <xf numFmtId="166" fontId="59" fillId="0" borderId="132" xfId="8" applyNumberFormat="1" applyFont="1" applyBorder="1" applyAlignment="1">
      <alignment horizontal="center" vertical="center"/>
    </xf>
    <xf numFmtId="166" fontId="52" fillId="0" borderId="15" xfId="8" applyNumberFormat="1" applyFont="1" applyFill="1" applyBorder="1" applyAlignment="1">
      <alignment horizontal="center" vertical="center"/>
    </xf>
    <xf numFmtId="166" fontId="50" fillId="0" borderId="15" xfId="7" applyNumberFormat="1" applyFont="1" applyBorder="1" applyAlignment="1">
      <alignment horizontal="center"/>
    </xf>
    <xf numFmtId="166" fontId="59" fillId="0" borderId="133" xfId="8" applyNumberFormat="1" applyFont="1" applyFill="1" applyBorder="1" applyAlignment="1">
      <alignment horizontal="center" vertical="center"/>
    </xf>
    <xf numFmtId="0" fontId="59" fillId="0" borderId="22" xfId="7" applyFont="1" applyBorder="1" applyAlignment="1">
      <alignment horizontal="center" vertical="center" wrapText="1"/>
    </xf>
    <xf numFmtId="0" fontId="59" fillId="0" borderId="23" xfId="7" applyFont="1" applyBorder="1" applyAlignment="1">
      <alignment horizontal="center" vertical="center" wrapText="1"/>
    </xf>
    <xf numFmtId="0" fontId="59" fillId="0" borderId="24" xfId="7" applyFont="1" applyBorder="1" applyAlignment="1">
      <alignment horizontal="center" vertical="center" wrapText="1"/>
    </xf>
    <xf numFmtId="166" fontId="59" fillId="18" borderId="23" xfId="7" applyNumberFormat="1" applyFont="1" applyFill="1" applyBorder="1" applyAlignment="1">
      <alignment horizontal="center" vertical="center"/>
    </xf>
    <xf numFmtId="166" fontId="59" fillId="18" borderId="24" xfId="7" applyNumberFormat="1" applyFont="1" applyFill="1" applyBorder="1" applyAlignment="1">
      <alignment horizontal="center" vertical="center"/>
    </xf>
    <xf numFmtId="166" fontId="59" fillId="18" borderId="134" xfId="7" applyNumberFormat="1" applyFont="1" applyFill="1" applyBorder="1" applyAlignment="1">
      <alignment horizontal="center" vertical="center"/>
    </xf>
    <xf numFmtId="0" fontId="59" fillId="0" borderId="134" xfId="7" applyFont="1" applyBorder="1" applyAlignment="1">
      <alignment horizontal="center" vertical="center" wrapText="1"/>
    </xf>
    <xf numFmtId="166" fontId="52" fillId="0" borderId="135" xfId="8" applyNumberFormat="1" applyFont="1" applyFill="1" applyBorder="1" applyAlignment="1">
      <alignment horizontal="center" vertical="center"/>
    </xf>
    <xf numFmtId="166" fontId="52" fillId="0" borderId="136" xfId="8" applyNumberFormat="1" applyFont="1" applyFill="1" applyBorder="1" applyAlignment="1">
      <alignment horizontal="center" vertical="center"/>
    </xf>
    <xf numFmtId="166" fontId="52" fillId="0" borderId="137" xfId="8" applyNumberFormat="1" applyFont="1" applyBorder="1" applyAlignment="1">
      <alignment horizontal="center" vertical="center"/>
    </xf>
    <xf numFmtId="0" fontId="59" fillId="0" borderId="14" xfId="7" applyFont="1" applyBorder="1" applyAlignment="1">
      <alignment horizontal="center"/>
    </xf>
    <xf numFmtId="0" fontId="59" fillId="0" borderId="16" xfId="7" applyFont="1" applyBorder="1" applyAlignment="1">
      <alignment horizontal="center"/>
    </xf>
    <xf numFmtId="0" fontId="59" fillId="0" borderId="17" xfId="7" applyFont="1" applyBorder="1" applyAlignment="1">
      <alignment horizontal="center"/>
    </xf>
    <xf numFmtId="0" fontId="59" fillId="0" borderId="18" xfId="7" applyFont="1" applyBorder="1" applyAlignment="1">
      <alignment horizontal="center"/>
    </xf>
    <xf numFmtId="0" fontId="59" fillId="0" borderId="138" xfId="7" applyFont="1" applyBorder="1" applyAlignment="1">
      <alignment horizontal="center"/>
    </xf>
    <xf numFmtId="0" fontId="59" fillId="0" borderId="139" xfId="7" applyFont="1" applyBorder="1" applyAlignment="1">
      <alignment horizontal="center"/>
    </xf>
    <xf numFmtId="0" fontId="65" fillId="0" borderId="140" xfId="6" applyFont="1" applyBorder="1" applyAlignment="1">
      <alignment horizontal="center"/>
    </xf>
    <xf numFmtId="0" fontId="65" fillId="0" borderId="141" xfId="6" applyFont="1" applyBorder="1" applyAlignment="1">
      <alignment horizontal="center"/>
    </xf>
    <xf numFmtId="0" fontId="65" fillId="0" borderId="142" xfId="6" applyFont="1" applyBorder="1" applyAlignment="1">
      <alignment horizontal="center"/>
    </xf>
    <xf numFmtId="0" fontId="61" fillId="2" borderId="10" xfId="7" applyFont="1" applyFill="1" applyBorder="1" applyAlignment="1">
      <alignment horizontal="center" vertical="center" wrapText="1"/>
    </xf>
    <xf numFmtId="0" fontId="52" fillId="0" borderId="0" xfId="0" applyFont="1" applyAlignment="1">
      <alignment vertical="center"/>
    </xf>
    <xf numFmtId="0" fontId="52" fillId="0" borderId="0" xfId="6" applyFont="1" applyAlignment="1">
      <alignment horizontal="left"/>
    </xf>
    <xf numFmtId="0" fontId="17" fillId="0" borderId="0" xfId="6" applyFont="1" applyAlignment="1">
      <alignment horizontal="left"/>
    </xf>
    <xf numFmtId="0" fontId="59" fillId="25" borderId="23" xfId="7" applyFont="1" applyFill="1" applyBorder="1" applyAlignment="1">
      <alignment horizontal="center" vertical="center" wrapText="1"/>
    </xf>
    <xf numFmtId="166" fontId="53" fillId="25" borderId="15" xfId="8" applyNumberFormat="1" applyFont="1" applyFill="1" applyBorder="1" applyAlignment="1">
      <alignment horizontal="center" vertical="center"/>
    </xf>
    <xf numFmtId="166" fontId="53" fillId="25" borderId="8" xfId="8" applyNumberFormat="1" applyFont="1" applyFill="1" applyBorder="1" applyAlignment="1">
      <alignment horizontal="center" vertical="center"/>
    </xf>
    <xf numFmtId="0" fontId="69" fillId="0" borderId="0" xfId="0" applyFont="1" applyAlignment="1">
      <alignment horizontal="left" vertical="center"/>
    </xf>
    <xf numFmtId="0" fontId="69" fillId="0" borderId="0" xfId="0" applyFont="1" applyAlignment="1">
      <alignment horizontal="center" vertical="center" wrapText="1"/>
    </xf>
    <xf numFmtId="164" fontId="52" fillId="0" borderId="0" xfId="2" applyNumberFormat="1" applyFont="1" applyAlignment="1">
      <alignment horizontal="center"/>
    </xf>
    <xf numFmtId="0" fontId="52" fillId="26" borderId="89" xfId="6" applyFont="1" applyFill="1" applyBorder="1" applyAlignment="1">
      <alignment horizontal="center" vertical="center"/>
    </xf>
    <xf numFmtId="0" fontId="66" fillId="0" borderId="0" xfId="6" applyFont="1" applyAlignment="1">
      <alignment horizontal="center" vertical="center"/>
    </xf>
    <xf numFmtId="0" fontId="71" fillId="4" borderId="22" xfId="0" applyFont="1" applyFill="1" applyBorder="1" applyAlignment="1">
      <alignment horizontal="center" vertical="center" wrapText="1"/>
    </xf>
    <xf numFmtId="0" fontId="71" fillId="4" borderId="23" xfId="0" applyFont="1" applyFill="1" applyBorder="1" applyAlignment="1">
      <alignment horizontal="center" vertical="center" wrapText="1"/>
    </xf>
    <xf numFmtId="0" fontId="71" fillId="4" borderId="24" xfId="0" applyFont="1" applyFill="1" applyBorder="1" applyAlignment="1">
      <alignment horizontal="center" vertical="center" wrapText="1"/>
    </xf>
    <xf numFmtId="17" fontId="50" fillId="0" borderId="14" xfId="0" applyNumberFormat="1" applyFont="1" applyBorder="1" applyAlignment="1">
      <alignment horizontal="center"/>
    </xf>
    <xf numFmtId="164" fontId="50" fillId="0" borderId="15" xfId="2" applyNumberFormat="1" applyFont="1" applyBorder="1"/>
    <xf numFmtId="0" fontId="50" fillId="0" borderId="15" xfId="0" applyFont="1" applyBorder="1" applyAlignment="1">
      <alignment horizontal="left" indent="1"/>
    </xf>
    <xf numFmtId="164" fontId="50" fillId="0" borderId="16" xfId="2" applyNumberFormat="1" applyFont="1" applyBorder="1"/>
    <xf numFmtId="17" fontId="50" fillId="0" borderId="17" xfId="0" applyNumberFormat="1" applyFont="1" applyBorder="1" applyAlignment="1">
      <alignment horizontal="center"/>
    </xf>
    <xf numFmtId="164" fontId="50" fillId="0" borderId="8" xfId="2" applyNumberFormat="1" applyFont="1" applyBorder="1"/>
    <xf numFmtId="0" fontId="50" fillId="0" borderId="8" xfId="0" applyFont="1" applyBorder="1" applyAlignment="1">
      <alignment horizontal="left" indent="1"/>
    </xf>
    <xf numFmtId="164" fontId="50" fillId="0" borderId="18" xfId="2" applyNumberFormat="1" applyFont="1" applyBorder="1"/>
    <xf numFmtId="17" fontId="50" fillId="0" borderId="17" xfId="0" applyNumberFormat="1" applyFont="1" applyBorder="1" applyAlignment="1">
      <alignment horizontal="center" vertical="top"/>
    </xf>
    <xf numFmtId="17" fontId="50" fillId="0" borderId="19" xfId="0" applyNumberFormat="1" applyFont="1" applyBorder="1" applyAlignment="1">
      <alignment horizontal="center"/>
    </xf>
    <xf numFmtId="164" fontId="50" fillId="0" borderId="20" xfId="2" applyNumberFormat="1" applyFont="1" applyBorder="1"/>
    <xf numFmtId="0" fontId="50" fillId="0" borderId="20" xfId="0" applyFont="1" applyBorder="1" applyAlignment="1">
      <alignment horizontal="left" indent="1"/>
    </xf>
    <xf numFmtId="164" fontId="50" fillId="0" borderId="21" xfId="2" applyNumberFormat="1" applyFont="1" applyBorder="1"/>
    <xf numFmtId="0" fontId="50" fillId="0" borderId="0" xfId="0" applyFont="1" applyAlignment="1">
      <alignment horizontal="left" vertical="center" indent="2"/>
    </xf>
    <xf numFmtId="0" fontId="73" fillId="4" borderId="22" xfId="0" applyFont="1" applyFill="1" applyBorder="1" applyAlignment="1">
      <alignment horizontal="center" vertical="center" wrapText="1"/>
    </xf>
    <xf numFmtId="0" fontId="73" fillId="4" borderId="23" xfId="0" applyFont="1" applyFill="1" applyBorder="1" applyAlignment="1">
      <alignment horizontal="center" vertical="center" wrapText="1"/>
    </xf>
    <xf numFmtId="0" fontId="73" fillId="4" borderId="24" xfId="0" applyFont="1" applyFill="1" applyBorder="1" applyAlignment="1">
      <alignment horizontal="center" vertical="center" wrapText="1"/>
    </xf>
    <xf numFmtId="17" fontId="67" fillId="6" borderId="25" xfId="0" applyNumberFormat="1" applyFont="1" applyFill="1" applyBorder="1" applyAlignment="1">
      <alignment horizontal="center" vertical="center"/>
    </xf>
    <xf numFmtId="164" fontId="67" fillId="6" borderId="6" xfId="2" applyNumberFormat="1" applyFont="1" applyFill="1" applyBorder="1" applyAlignment="1">
      <alignment horizontal="center" vertical="center"/>
    </xf>
    <xf numFmtId="164" fontId="67" fillId="6" borderId="26" xfId="2" applyNumberFormat="1" applyFont="1" applyFill="1" applyBorder="1" applyAlignment="1">
      <alignment horizontal="center" vertical="center"/>
    </xf>
    <xf numFmtId="0" fontId="50" fillId="0" borderId="0" xfId="0" applyFont="1" applyAlignment="1">
      <alignment horizontal="center" vertical="center"/>
    </xf>
    <xf numFmtId="0" fontId="72" fillId="0" borderId="0" xfId="0" applyFont="1" applyAlignment="1">
      <alignment horizontal="center" vertical="center"/>
    </xf>
    <xf numFmtId="0" fontId="60" fillId="2" borderId="6" xfId="0" applyFont="1" applyFill="1" applyBorder="1" applyAlignment="1">
      <alignment horizontal="center" vertical="center"/>
    </xf>
    <xf numFmtId="0" fontId="59" fillId="2" borderId="6" xfId="0" applyFont="1" applyFill="1" applyBorder="1" applyAlignment="1">
      <alignment horizontal="center" vertical="center"/>
    </xf>
    <xf numFmtId="164" fontId="59" fillId="6" borderId="26" xfId="2" applyNumberFormat="1" applyFont="1" applyFill="1" applyBorder="1" applyAlignment="1">
      <alignment horizontal="center" vertical="center"/>
    </xf>
    <xf numFmtId="17" fontId="59" fillId="0" borderId="25" xfId="0" applyNumberFormat="1" applyFont="1" applyBorder="1" applyAlignment="1">
      <alignment horizontal="center" vertical="center"/>
    </xf>
    <xf numFmtId="164" fontId="59" fillId="0" borderId="6" xfId="2" applyNumberFormat="1" applyFont="1" applyBorder="1" applyAlignment="1">
      <alignment horizontal="center" vertical="center"/>
    </xf>
    <xf numFmtId="0" fontId="74" fillId="0" borderId="0" xfId="0" applyFont="1" applyAlignment="1">
      <alignment horizontal="center"/>
    </xf>
    <xf numFmtId="0" fontId="63" fillId="0" borderId="0" xfId="0" applyFont="1" applyAlignment="1">
      <alignment horizontal="left" vertical="center" indent="1"/>
    </xf>
    <xf numFmtId="0" fontId="62" fillId="0" borderId="0" xfId="0" applyFont="1" applyAlignment="1">
      <alignment vertical="center"/>
    </xf>
    <xf numFmtId="0" fontId="75" fillId="0" borderId="0" xfId="0" applyFont="1"/>
    <xf numFmtId="0" fontId="76" fillId="0" borderId="0" xfId="0" applyFont="1" applyAlignment="1">
      <alignment horizontal="left" vertical="center"/>
    </xf>
    <xf numFmtId="0" fontId="63" fillId="0" borderId="0" xfId="0" applyFont="1" applyAlignment="1">
      <alignment horizontal="right" vertical="center"/>
    </xf>
    <xf numFmtId="0" fontId="63" fillId="0" borderId="0" xfId="0" quotePrefix="1" applyFont="1" applyAlignment="1">
      <alignment horizontal="left" vertical="center"/>
    </xf>
    <xf numFmtId="0" fontId="62" fillId="0" borderId="0" xfId="0" applyFont="1" applyAlignment="1">
      <alignment horizontal="left" vertical="center" indent="1"/>
    </xf>
    <xf numFmtId="0" fontId="62" fillId="0" borderId="0" xfId="0" quotePrefix="1" applyFont="1" applyAlignment="1">
      <alignment horizontal="left" vertical="center" indent="1"/>
    </xf>
    <xf numFmtId="0" fontId="77" fillId="0" borderId="0" xfId="0" applyFont="1" applyAlignment="1">
      <alignment horizontal="left" vertical="center" indent="4"/>
    </xf>
    <xf numFmtId="0" fontId="74" fillId="0" borderId="0" xfId="0" applyFont="1" applyAlignment="1">
      <alignment horizontal="left" indent="10"/>
    </xf>
    <xf numFmtId="0" fontId="56" fillId="23" borderId="12" xfId="6" applyFont="1" applyFill="1" applyBorder="1" applyAlignment="1">
      <alignment horizontal="left" vertical="center"/>
    </xf>
    <xf numFmtId="0" fontId="78" fillId="0" borderId="0" xfId="0" applyFont="1"/>
    <xf numFmtId="0" fontId="50" fillId="0" borderId="0" xfId="0" applyFont="1" applyAlignment="1">
      <alignment horizontal="left"/>
    </xf>
    <xf numFmtId="0" fontId="50" fillId="0" borderId="0" xfId="0" applyFont="1" applyAlignment="1">
      <alignment horizontal="center"/>
    </xf>
    <xf numFmtId="0" fontId="50" fillId="0" borderId="51" xfId="0" applyFont="1" applyBorder="1" applyAlignment="1">
      <alignment horizontal="center"/>
    </xf>
    <xf numFmtId="0" fontId="50" fillId="0" borderId="145" xfId="0" applyFont="1" applyBorder="1" applyAlignment="1">
      <alignment horizontal="center"/>
    </xf>
    <xf numFmtId="0" fontId="69" fillId="0" borderId="146" xfId="0" applyFont="1" applyBorder="1" applyAlignment="1">
      <alignment horizontal="center" vertical="center" wrapText="1"/>
    </xf>
    <xf numFmtId="0" fontId="50" fillId="27" borderId="147" xfId="0" applyFont="1" applyFill="1" applyBorder="1"/>
    <xf numFmtId="0" fontId="69" fillId="27" borderId="147" xfId="0" applyFont="1" applyFill="1" applyBorder="1" applyAlignment="1">
      <alignment horizontal="center" vertical="center" wrapText="1"/>
    </xf>
    <xf numFmtId="0" fontId="80" fillId="0" borderId="0" xfId="0" quotePrefix="1" applyFont="1" applyAlignment="1">
      <alignment horizontal="center" wrapText="1"/>
    </xf>
    <xf numFmtId="0" fontId="50" fillId="0" borderId="147" xfId="0" applyFont="1" applyBorder="1" applyAlignment="1">
      <alignment horizontal="center"/>
    </xf>
    <xf numFmtId="0" fontId="84" fillId="0" borderId="0" xfId="7" applyFont="1" applyAlignment="1">
      <alignment horizontal="center" vertical="center" wrapText="1"/>
    </xf>
    <xf numFmtId="0" fontId="84" fillId="0" borderId="47" xfId="7" applyFont="1" applyBorder="1" applyAlignment="1">
      <alignment horizontal="center" vertical="center" wrapText="1"/>
    </xf>
    <xf numFmtId="0" fontId="84" fillId="0" borderId="113" xfId="7" applyFont="1" applyBorder="1" applyAlignment="1">
      <alignment horizontal="center" vertical="center" wrapText="1"/>
    </xf>
    <xf numFmtId="0" fontId="84" fillId="0" borderId="127" xfId="7" applyFont="1" applyBorder="1" applyAlignment="1">
      <alignment horizontal="center" vertical="center" wrapText="1"/>
    </xf>
    <xf numFmtId="0" fontId="59" fillId="0" borderId="94" xfId="7" applyFont="1" applyBorder="1" applyAlignment="1">
      <alignment horizontal="center"/>
    </xf>
    <xf numFmtId="166" fontId="50" fillId="0" borderId="55" xfId="7" applyNumberFormat="1" applyFont="1" applyBorder="1" applyAlignment="1">
      <alignment horizontal="center"/>
    </xf>
    <xf numFmtId="166" fontId="59" fillId="0" borderId="95" xfId="8" applyNumberFormat="1" applyFont="1" applyFill="1" applyBorder="1" applyAlignment="1">
      <alignment horizontal="center" vertical="center"/>
    </xf>
    <xf numFmtId="0" fontId="59" fillId="0" borderId="96" xfId="7" applyFont="1" applyBorder="1" applyAlignment="1">
      <alignment horizontal="center"/>
    </xf>
    <xf numFmtId="166" fontId="50" fillId="0" borderId="58" xfId="7" applyNumberFormat="1" applyFont="1" applyBorder="1" applyAlignment="1">
      <alignment horizontal="center"/>
    </xf>
    <xf numFmtId="166" fontId="59" fillId="0" borderId="97" xfId="8" applyNumberFormat="1" applyFont="1" applyFill="1" applyBorder="1" applyAlignment="1">
      <alignment horizontal="center" vertical="center"/>
    </xf>
    <xf numFmtId="166" fontId="52" fillId="0" borderId="58" xfId="8" applyNumberFormat="1" applyFont="1" applyBorder="1" applyAlignment="1">
      <alignment horizontal="center" vertical="center"/>
    </xf>
    <xf numFmtId="166" fontId="59" fillId="0" borderId="97" xfId="8" applyNumberFormat="1" applyFont="1" applyBorder="1" applyAlignment="1">
      <alignment horizontal="center" vertical="center"/>
    </xf>
    <xf numFmtId="0" fontId="59" fillId="0" borderId="98" xfId="7" applyFont="1" applyBorder="1" applyAlignment="1">
      <alignment horizontal="center"/>
    </xf>
    <xf numFmtId="0" fontId="59" fillId="0" borderId="99" xfId="7" applyFont="1" applyBorder="1" applyAlignment="1">
      <alignment horizontal="center"/>
    </xf>
    <xf numFmtId="166" fontId="52" fillId="0" borderId="99" xfId="8" applyNumberFormat="1" applyFont="1" applyBorder="1" applyAlignment="1">
      <alignment horizontal="center" vertical="center"/>
    </xf>
    <xf numFmtId="166" fontId="50" fillId="0" borderId="99" xfId="7" applyNumberFormat="1" applyFont="1" applyBorder="1" applyAlignment="1">
      <alignment horizontal="center"/>
    </xf>
    <xf numFmtId="166" fontId="59" fillId="0" borderId="100" xfId="8" applyNumberFormat="1" applyFont="1" applyBorder="1" applyAlignment="1">
      <alignment horizontal="center" vertical="center"/>
    </xf>
    <xf numFmtId="166" fontId="59" fillId="18" borderId="113" xfId="7" applyNumberFormat="1" applyFont="1" applyFill="1" applyBorder="1" applyAlignment="1">
      <alignment horizontal="center" vertical="center"/>
    </xf>
    <xf numFmtId="166" fontId="59" fillId="18" borderId="143" xfId="7" applyNumberFormat="1" applyFont="1" applyFill="1" applyBorder="1" applyAlignment="1">
      <alignment horizontal="center" vertical="center"/>
    </xf>
    <xf numFmtId="166" fontId="59" fillId="18" borderId="144" xfId="7" applyNumberFormat="1" applyFont="1" applyFill="1" applyBorder="1" applyAlignment="1">
      <alignment horizontal="center" vertical="center"/>
    </xf>
    <xf numFmtId="0" fontId="62" fillId="0" borderId="0" xfId="0" applyFont="1" applyAlignment="1">
      <alignment horizontal="left" vertical="center"/>
    </xf>
    <xf numFmtId="0" fontId="84" fillId="0" borderId="148" xfId="7" applyFont="1" applyBorder="1" applyAlignment="1">
      <alignment horizontal="center" vertical="center" wrapText="1"/>
    </xf>
    <xf numFmtId="0" fontId="84" fillId="0" borderId="149" xfId="7" applyFont="1" applyBorder="1" applyAlignment="1">
      <alignment horizontal="center" vertical="center" wrapText="1"/>
    </xf>
    <xf numFmtId="0" fontId="84" fillId="0" borderId="150" xfId="7" applyFont="1" applyBorder="1" applyAlignment="1">
      <alignment horizontal="center" vertical="center" wrapText="1"/>
    </xf>
    <xf numFmtId="0" fontId="84" fillId="0" borderId="151" xfId="7" applyFont="1" applyBorder="1" applyAlignment="1">
      <alignment horizontal="center" vertical="center" wrapText="1"/>
    </xf>
    <xf numFmtId="0" fontId="59" fillId="2" borderId="152" xfId="7" applyFont="1" applyFill="1" applyBorder="1" applyAlignment="1">
      <alignment horizontal="center"/>
    </xf>
    <xf numFmtId="0" fontId="59" fillId="0" borderId="153" xfId="7" applyFont="1" applyBorder="1" applyAlignment="1">
      <alignment horizontal="center"/>
    </xf>
    <xf numFmtId="166" fontId="52" fillId="0" borderId="153" xfId="8" applyNumberFormat="1" applyFont="1" applyFill="1" applyBorder="1" applyAlignment="1">
      <alignment horizontal="center" vertical="center"/>
    </xf>
    <xf numFmtId="166" fontId="52" fillId="0" borderId="154" xfId="8" applyNumberFormat="1" applyFont="1" applyFill="1" applyBorder="1" applyAlignment="1">
      <alignment horizontal="center" vertical="center"/>
    </xf>
    <xf numFmtId="166" fontId="50" fillId="0" borderId="155" xfId="7" applyNumberFormat="1" applyFont="1" applyBorder="1" applyAlignment="1">
      <alignment horizontal="center"/>
    </xf>
    <xf numFmtId="166" fontId="59" fillId="0" borderId="156" xfId="8" applyNumberFormat="1" applyFont="1" applyFill="1" applyBorder="1" applyAlignment="1">
      <alignment horizontal="center" vertical="center"/>
    </xf>
    <xf numFmtId="0" fontId="49" fillId="22" borderId="0" xfId="1" applyFont="1" applyFill="1" applyBorder="1" applyAlignment="1">
      <alignment horizontal="left" vertical="center"/>
    </xf>
    <xf numFmtId="0" fontId="47" fillId="22" borderId="0" xfId="0" applyFont="1" applyFill="1"/>
    <xf numFmtId="0" fontId="85" fillId="0" borderId="0" xfId="0" applyFont="1" applyAlignment="1">
      <alignment horizontal="left" vertical="center" readingOrder="1"/>
    </xf>
    <xf numFmtId="0" fontId="62" fillId="0" borderId="0" xfId="0" applyFont="1" applyAlignment="1">
      <alignment horizontal="left" vertical="center" indent="2"/>
    </xf>
    <xf numFmtId="0" fontId="62" fillId="0" borderId="0" xfId="0" applyFont="1" applyAlignment="1">
      <alignment horizontal="left" vertical="center" indent="3"/>
    </xf>
    <xf numFmtId="0" fontId="86" fillId="0" borderId="0" xfId="0" applyFont="1" applyAlignment="1">
      <alignment horizontal="left" vertical="center" indent="2" readingOrder="1"/>
    </xf>
    <xf numFmtId="0" fontId="63" fillId="0" borderId="0" xfId="0" applyFont="1" applyAlignment="1">
      <alignment horizontal="left" vertical="center" indent="5"/>
    </xf>
    <xf numFmtId="0" fontId="63" fillId="0" borderId="157" xfId="0" applyFont="1" applyBorder="1" applyAlignment="1">
      <alignment vertical="center"/>
    </xf>
    <xf numFmtId="0" fontId="50" fillId="0" borderId="157" xfId="0" applyFont="1" applyBorder="1"/>
    <xf numFmtId="0" fontId="62" fillId="0" borderId="0" xfId="0" applyFont="1" applyAlignment="1">
      <alignment horizontal="left" vertical="center" indent="8"/>
    </xf>
    <xf numFmtId="0" fontId="62" fillId="0" borderId="0" xfId="0" applyFont="1" applyAlignment="1">
      <alignment horizontal="left" vertical="center" indent="10"/>
    </xf>
    <xf numFmtId="0" fontId="59" fillId="0" borderId="158" xfId="7" applyFont="1" applyBorder="1" applyAlignment="1">
      <alignment horizontal="center"/>
    </xf>
    <xf numFmtId="0" fontId="61" fillId="2" borderId="159" xfId="7" applyFont="1" applyFill="1" applyBorder="1" applyAlignment="1">
      <alignment horizontal="center"/>
    </xf>
    <xf numFmtId="0" fontId="59" fillId="0" borderId="160" xfId="7" applyFont="1" applyBorder="1" applyAlignment="1">
      <alignment horizontal="center"/>
    </xf>
    <xf numFmtId="0" fontId="61" fillId="2" borderId="161" xfId="7" applyFont="1" applyFill="1" applyBorder="1" applyAlignment="1">
      <alignment horizontal="center"/>
    </xf>
    <xf numFmtId="0" fontId="59" fillId="0" borderId="162" xfId="7" applyFont="1" applyBorder="1" applyAlignment="1">
      <alignment horizontal="center"/>
    </xf>
    <xf numFmtId="0" fontId="61" fillId="0" borderId="163" xfId="7" applyFont="1" applyBorder="1" applyAlignment="1">
      <alignment horizontal="right"/>
    </xf>
    <xf numFmtId="0" fontId="61" fillId="0" borderId="164" xfId="7" applyFont="1" applyBorder="1" applyAlignment="1">
      <alignment horizontal="left" vertical="center" wrapText="1" indent="1"/>
    </xf>
    <xf numFmtId="0" fontId="61" fillId="2" borderId="165" xfId="7" applyFont="1" applyFill="1" applyBorder="1" applyAlignment="1">
      <alignment horizontal="center" vertical="center" wrapText="1"/>
    </xf>
    <xf numFmtId="0" fontId="61" fillId="24" borderId="166" xfId="7" applyFont="1" applyFill="1" applyBorder="1" applyAlignment="1">
      <alignment horizontal="center" vertical="center" wrapText="1"/>
    </xf>
    <xf numFmtId="0" fontId="63" fillId="0" borderId="0" xfId="0" applyFont="1" applyAlignment="1">
      <alignment horizontal="left" vertical="center" indent="12"/>
    </xf>
    <xf numFmtId="0" fontId="63" fillId="0" borderId="0" xfId="0" quotePrefix="1" applyFont="1" applyAlignment="1">
      <alignment horizontal="left" vertical="center" indent="11"/>
    </xf>
    <xf numFmtId="0" fontId="50" fillId="0" borderId="0" xfId="0" applyFont="1" applyAlignment="1">
      <alignment vertical="center"/>
    </xf>
    <xf numFmtId="0" fontId="52" fillId="0" borderId="0" xfId="0" applyFont="1" applyAlignment="1">
      <alignment horizontal="left"/>
    </xf>
    <xf numFmtId="0" fontId="53" fillId="0" borderId="0" xfId="6" quotePrefix="1" applyFont="1" applyAlignment="1">
      <alignment horizontal="left" indent="2"/>
    </xf>
    <xf numFmtId="3" fontId="1" fillId="4" borderId="10" xfId="0" applyNumberFormat="1" applyFont="1" applyFill="1" applyBorder="1" applyAlignment="1">
      <alignment horizontal="left" vertical="center" wrapText="1"/>
    </xf>
    <xf numFmtId="3" fontId="0" fillId="0" borderId="167" xfId="0" applyNumberFormat="1" applyBorder="1" applyAlignment="1">
      <alignment horizontal="left" vertical="center"/>
    </xf>
    <xf numFmtId="3" fontId="0" fillId="0" borderId="168" xfId="0" applyNumberFormat="1" applyBorder="1" applyAlignment="1">
      <alignment horizontal="left" vertical="center"/>
    </xf>
    <xf numFmtId="3" fontId="0" fillId="0" borderId="169" xfId="0" applyNumberFormat="1" applyBorder="1" applyAlignment="1">
      <alignment horizontal="left" vertical="center"/>
    </xf>
    <xf numFmtId="3" fontId="1" fillId="4" borderId="10" xfId="0" applyNumberFormat="1" applyFont="1" applyFill="1" applyBorder="1" applyAlignment="1">
      <alignment horizontal="left" vertical="center"/>
    </xf>
    <xf numFmtId="3" fontId="1" fillId="4" borderId="11" xfId="0" applyNumberFormat="1" applyFont="1" applyFill="1" applyBorder="1" applyAlignment="1">
      <alignment horizontal="center" vertical="center" wrapText="1"/>
    </xf>
    <xf numFmtId="3" fontId="0" fillId="0" borderId="170" xfId="0" applyNumberFormat="1" applyBorder="1" applyAlignment="1">
      <alignment horizontal="center" vertical="center"/>
    </xf>
    <xf numFmtId="3" fontId="0" fillId="0" borderId="171" xfId="0" applyNumberFormat="1" applyBorder="1" applyAlignment="1">
      <alignment horizontal="center" vertical="center"/>
    </xf>
    <xf numFmtId="3" fontId="0" fillId="0" borderId="172" xfId="0" applyNumberFormat="1" applyBorder="1" applyAlignment="1">
      <alignment horizontal="center" vertical="center"/>
    </xf>
    <xf numFmtId="3" fontId="1" fillId="4" borderId="11" xfId="0" applyNumberFormat="1" applyFont="1" applyFill="1" applyBorder="1" applyAlignment="1">
      <alignment horizontal="center" vertical="center"/>
    </xf>
    <xf numFmtId="3" fontId="1" fillId="5" borderId="22" xfId="0" applyNumberFormat="1" applyFont="1" applyFill="1" applyBorder="1" applyAlignment="1">
      <alignment horizontal="center" vertical="center" wrapText="1"/>
    </xf>
    <xf numFmtId="3" fontId="1" fillId="5" borderId="24" xfId="0" applyNumberFormat="1" applyFont="1" applyFill="1" applyBorder="1" applyAlignment="1">
      <alignment horizontal="center" vertical="center" wrapText="1"/>
    </xf>
    <xf numFmtId="3" fontId="0" fillId="0" borderId="14" xfId="0" applyNumberFormat="1" applyBorder="1" applyAlignment="1">
      <alignment horizontal="center" vertical="center"/>
    </xf>
    <xf numFmtId="9" fontId="0" fillId="0" borderId="16" xfId="11" applyFont="1" applyFill="1" applyBorder="1" applyAlignment="1">
      <alignment horizontal="center" vertical="center"/>
    </xf>
    <xf numFmtId="9" fontId="0" fillId="0" borderId="18" xfId="11" applyFont="1" applyFill="1" applyBorder="1" applyAlignment="1">
      <alignment horizontal="center" vertical="center"/>
    </xf>
    <xf numFmtId="3" fontId="0" fillId="0" borderId="138" xfId="0" applyNumberFormat="1" applyBorder="1" applyAlignment="1">
      <alignment horizontal="center" vertical="center"/>
    </xf>
    <xf numFmtId="9" fontId="0" fillId="0" borderId="139" xfId="11" applyFont="1" applyFill="1" applyBorder="1" applyAlignment="1">
      <alignment horizontal="center" vertical="center"/>
    </xf>
    <xf numFmtId="3" fontId="1" fillId="5" borderId="22" xfId="0" applyNumberFormat="1" applyFont="1" applyFill="1" applyBorder="1" applyAlignment="1">
      <alignment horizontal="center" vertical="center"/>
    </xf>
    <xf numFmtId="9" fontId="1" fillId="5" borderId="24" xfId="11" applyFont="1" applyFill="1" applyBorder="1" applyAlignment="1">
      <alignment horizontal="center" vertical="center"/>
    </xf>
    <xf numFmtId="0" fontId="91" fillId="0" borderId="0" xfId="3" applyFont="1" applyAlignment="1">
      <alignment horizontal="left" vertical="center"/>
    </xf>
    <xf numFmtId="0" fontId="93" fillId="0" borderId="0" xfId="0" applyFont="1"/>
    <xf numFmtId="0" fontId="93" fillId="0" borderId="0" xfId="0" applyFont="1" applyAlignment="1">
      <alignment horizontal="left" indent="1"/>
    </xf>
    <xf numFmtId="8" fontId="56" fillId="0" borderId="0" xfId="2" applyNumberFormat="1" applyFont="1"/>
    <xf numFmtId="164" fontId="93" fillId="0" borderId="179" xfId="2" applyNumberFormat="1" applyFont="1" applyBorder="1"/>
    <xf numFmtId="0" fontId="93" fillId="0" borderId="179" xfId="0" applyFont="1" applyBorder="1" applyAlignment="1">
      <alignment horizontal="left" indent="1"/>
    </xf>
    <xf numFmtId="0" fontId="93" fillId="0" borderId="179" xfId="0" applyFont="1" applyBorder="1"/>
    <xf numFmtId="9" fontId="93" fillId="0" borderId="180" xfId="11" applyFont="1" applyBorder="1"/>
    <xf numFmtId="0" fontId="93" fillId="0" borderId="180" xfId="0" applyFont="1" applyBorder="1" applyAlignment="1">
      <alignment horizontal="left" indent="1"/>
    </xf>
    <xf numFmtId="0" fontId="93" fillId="0" borderId="180" xfId="0" applyFont="1" applyBorder="1"/>
    <xf numFmtId="2" fontId="93" fillId="0" borderId="181" xfId="0" applyNumberFormat="1" applyFont="1" applyBorder="1"/>
    <xf numFmtId="0" fontId="93" fillId="0" borderId="181" xfId="0" applyFont="1" applyBorder="1" applyAlignment="1">
      <alignment horizontal="left" indent="1"/>
    </xf>
    <xf numFmtId="0" fontId="93" fillId="0" borderId="181" xfId="0" applyFont="1" applyBorder="1"/>
    <xf numFmtId="0" fontId="52" fillId="22" borderId="1" xfId="0" applyFont="1" applyFill="1" applyBorder="1"/>
    <xf numFmtId="0" fontId="53" fillId="0" borderId="0" xfId="3" quotePrefix="1" applyFont="1" applyAlignment="1">
      <alignment horizontal="center" vertical="center"/>
    </xf>
    <xf numFmtId="164" fontId="52" fillId="0" borderId="102" xfId="5" applyNumberFormat="1" applyFont="1" applyBorder="1"/>
    <xf numFmtId="164" fontId="52" fillId="0" borderId="106" xfId="5" applyNumberFormat="1" applyFont="1" applyBorder="1"/>
    <xf numFmtId="164" fontId="52" fillId="0" borderId="118" xfId="5" applyNumberFormat="1" applyFont="1" applyBorder="1"/>
    <xf numFmtId="0" fontId="53" fillId="0" borderId="177" xfId="3" applyFont="1" applyBorder="1" applyAlignment="1">
      <alignment horizontal="centerContinuous" vertical="center"/>
    </xf>
    <xf numFmtId="164" fontId="52" fillId="0" borderId="182" xfId="5" applyNumberFormat="1" applyFont="1" applyBorder="1"/>
    <xf numFmtId="164" fontId="52" fillId="0" borderId="176" xfId="5" applyNumberFormat="1" applyFont="1" applyBorder="1"/>
    <xf numFmtId="0" fontId="52" fillId="0" borderId="187" xfId="3" applyFont="1" applyBorder="1" applyAlignment="1">
      <alignment horizontal="center" vertical="center"/>
    </xf>
    <xf numFmtId="0" fontId="83" fillId="0" borderId="183" xfId="3" applyFont="1" applyBorder="1" applyAlignment="1">
      <alignment horizontal="right" vertical="center"/>
    </xf>
    <xf numFmtId="0" fontId="83" fillId="0" borderId="184" xfId="3" applyFont="1" applyBorder="1" applyAlignment="1">
      <alignment horizontal="right" vertical="center"/>
    </xf>
    <xf numFmtId="0" fontId="52" fillId="0" borderId="0" xfId="3" applyFont="1" applyAlignment="1">
      <alignment vertical="center"/>
    </xf>
    <xf numFmtId="0" fontId="52" fillId="0" borderId="0" xfId="3" applyFont="1" applyAlignment="1">
      <alignment horizontal="center" vertical="center"/>
    </xf>
    <xf numFmtId="164" fontId="52" fillId="0" borderId="186" xfId="5" applyNumberFormat="1" applyFont="1" applyBorder="1" applyAlignment="1">
      <alignment horizontal="center" vertical="center"/>
    </xf>
    <xf numFmtId="164" fontId="52" fillId="0" borderId="173" xfId="5" applyNumberFormat="1" applyFont="1" applyBorder="1" applyAlignment="1">
      <alignment horizontal="center" vertical="center"/>
    </xf>
    <xf numFmtId="0" fontId="53" fillId="0" borderId="185" xfId="3" applyFont="1" applyBorder="1" applyAlignment="1">
      <alignment horizontal="right" vertical="center"/>
    </xf>
    <xf numFmtId="164" fontId="53" fillId="0" borderId="174" xfId="5" applyNumberFormat="1" applyFont="1" applyBorder="1" applyAlignment="1">
      <alignment horizontal="center" vertical="center"/>
    </xf>
    <xf numFmtId="0" fontId="52" fillId="0" borderId="178" xfId="3" applyFont="1" applyBorder="1" applyAlignment="1">
      <alignment horizontal="centerContinuous" vertical="center"/>
    </xf>
    <xf numFmtId="0" fontId="52" fillId="0" borderId="189" xfId="3" applyFont="1" applyBorder="1" applyAlignment="1">
      <alignment horizontal="center" vertical="center"/>
    </xf>
    <xf numFmtId="164" fontId="52" fillId="0" borderId="192" xfId="5" applyNumberFormat="1" applyFont="1" applyBorder="1" applyAlignment="1">
      <alignment horizontal="center" vertical="center"/>
    </xf>
    <xf numFmtId="164" fontId="52" fillId="0" borderId="193" xfId="5" applyNumberFormat="1" applyFont="1" applyBorder="1" applyAlignment="1">
      <alignment horizontal="center" vertical="center"/>
    </xf>
    <xf numFmtId="164" fontId="53" fillId="0" borderId="119" xfId="5" applyNumberFormat="1" applyFont="1" applyBorder="1" applyAlignment="1">
      <alignment horizontal="center" vertical="center"/>
    </xf>
    <xf numFmtId="164" fontId="52" fillId="0" borderId="27" xfId="5" applyNumberFormat="1" applyFont="1" applyBorder="1" applyAlignment="1">
      <alignment vertical="center"/>
    </xf>
    <xf numFmtId="164" fontId="52" fillId="0" borderId="28" xfId="5" applyNumberFormat="1" applyFont="1" applyBorder="1" applyAlignment="1">
      <alignment vertical="center"/>
    </xf>
    <xf numFmtId="164" fontId="52" fillId="0" borderId="17" xfId="5" applyNumberFormat="1" applyFont="1" applyBorder="1" applyAlignment="1">
      <alignment vertical="center"/>
    </xf>
    <xf numFmtId="164" fontId="52" fillId="0" borderId="18" xfId="5" applyNumberFormat="1" applyFont="1" applyBorder="1" applyAlignment="1">
      <alignment vertical="center"/>
    </xf>
    <xf numFmtId="164" fontId="53" fillId="0" borderId="19" xfId="5" applyNumberFormat="1" applyFont="1" applyBorder="1" applyAlignment="1">
      <alignment vertical="center"/>
    </xf>
    <xf numFmtId="164" fontId="53" fillId="0" borderId="21" xfId="5" applyNumberFormat="1" applyFont="1" applyBorder="1" applyAlignment="1">
      <alignment vertical="center"/>
    </xf>
    <xf numFmtId="0" fontId="56" fillId="28" borderId="0" xfId="6" applyFont="1" applyFill="1" applyAlignment="1">
      <alignment horizontal="left" vertical="center"/>
    </xf>
    <xf numFmtId="0" fontId="93" fillId="0" borderId="198" xfId="0" applyFont="1" applyBorder="1"/>
    <xf numFmtId="164" fontId="52" fillId="0" borderId="103" xfId="5" applyNumberFormat="1" applyFont="1" applyBorder="1"/>
    <xf numFmtId="164" fontId="52" fillId="0" borderId="107" xfId="5" applyNumberFormat="1" applyFont="1" applyBorder="1"/>
    <xf numFmtId="164" fontId="53" fillId="0" borderId="193" xfId="5" applyNumberFormat="1" applyFont="1" applyBorder="1" applyAlignment="1">
      <alignment horizontal="center"/>
    </xf>
    <xf numFmtId="164" fontId="53" fillId="0" borderId="173" xfId="5" applyNumberFormat="1" applyFont="1" applyBorder="1" applyAlignment="1">
      <alignment horizontal="center"/>
    </xf>
    <xf numFmtId="164" fontId="52" fillId="0" borderId="200" xfId="5" applyNumberFormat="1" applyFont="1" applyBorder="1"/>
    <xf numFmtId="164" fontId="52" fillId="0" borderId="201" xfId="5" applyNumberFormat="1" applyFont="1" applyBorder="1"/>
    <xf numFmtId="164" fontId="53" fillId="0" borderId="202" xfId="5" applyNumberFormat="1" applyFont="1" applyBorder="1" applyAlignment="1">
      <alignment horizontal="center"/>
    </xf>
    <xf numFmtId="164" fontId="53" fillId="0" borderId="203" xfId="5" applyNumberFormat="1" applyFont="1" applyBorder="1" applyAlignment="1">
      <alignment horizontal="center"/>
    </xf>
    <xf numFmtId="164" fontId="53" fillId="0" borderId="192" xfId="5" applyNumberFormat="1" applyFont="1" applyBorder="1" applyAlignment="1">
      <alignment horizontal="center"/>
    </xf>
    <xf numFmtId="164" fontId="53" fillId="0" borderId="186" xfId="5" applyNumberFormat="1" applyFont="1" applyBorder="1" applyAlignment="1">
      <alignment horizontal="center"/>
    </xf>
    <xf numFmtId="0" fontId="53" fillId="0" borderId="89" xfId="3" applyFont="1" applyBorder="1" applyAlignment="1">
      <alignment horizontal="right"/>
    </xf>
    <xf numFmtId="164" fontId="53" fillId="0" borderId="48" xfId="5" applyNumberFormat="1" applyFont="1" applyBorder="1"/>
    <xf numFmtId="164" fontId="53" fillId="0" borderId="49" xfId="5" applyNumberFormat="1" applyFont="1" applyBorder="1"/>
    <xf numFmtId="164" fontId="53" fillId="0" borderId="124" xfId="5" applyNumberFormat="1" applyFont="1" applyBorder="1"/>
    <xf numFmtId="164" fontId="53" fillId="0" borderId="10" xfId="5" applyNumberFormat="1" applyFont="1" applyBorder="1" applyAlignment="1">
      <alignment horizontal="center"/>
    </xf>
    <xf numFmtId="164" fontId="53" fillId="0" borderId="124" xfId="5" applyNumberFormat="1" applyFont="1" applyBorder="1" applyAlignment="1">
      <alignment horizontal="center"/>
    </xf>
    <xf numFmtId="0" fontId="52" fillId="0" borderId="89" xfId="3" applyFont="1" applyBorder="1" applyAlignment="1">
      <alignment horizontal="center" wrapText="1"/>
    </xf>
    <xf numFmtId="0" fontId="52" fillId="0" borderId="126" xfId="3" applyFont="1" applyBorder="1" applyAlignment="1">
      <alignment horizontal="center" vertical="center"/>
    </xf>
    <xf numFmtId="0" fontId="52" fillId="0" borderId="113" xfId="3" applyFont="1" applyBorder="1" applyAlignment="1">
      <alignment horizontal="center" vertical="center"/>
    </xf>
    <xf numFmtId="0" fontId="52" fillId="0" borderId="114" xfId="3" applyFont="1" applyBorder="1" applyAlignment="1">
      <alignment horizontal="center" vertical="center"/>
    </xf>
    <xf numFmtId="0" fontId="53" fillId="0" borderId="205" xfId="3" applyFont="1" applyBorder="1" applyAlignment="1">
      <alignment horizontal="center" vertical="center" wrapText="1"/>
    </xf>
    <xf numFmtId="0" fontId="53" fillId="0" borderId="204" xfId="3" applyFont="1" applyBorder="1" applyAlignment="1">
      <alignment horizontal="center" vertical="center" wrapText="1"/>
    </xf>
    <xf numFmtId="0" fontId="53" fillId="0" borderId="48" xfId="3" applyFont="1" applyBorder="1" applyAlignment="1">
      <alignment horizontal="right" wrapText="1"/>
    </xf>
    <xf numFmtId="9" fontId="53" fillId="0" borderId="124" xfId="10" applyFont="1" applyBorder="1" applyAlignment="1">
      <alignment horizontal="center" vertical="center" wrapText="1"/>
    </xf>
    <xf numFmtId="0" fontId="96" fillId="0" borderId="0" xfId="3" quotePrefix="1" applyFont="1" applyAlignment="1">
      <alignment horizontal="center" vertical="center"/>
    </xf>
    <xf numFmtId="0" fontId="52" fillId="0" borderId="128" xfId="3" applyFont="1" applyBorder="1" applyAlignment="1">
      <alignment horizontal="right" vertical="center"/>
    </xf>
    <xf numFmtId="0" fontId="52" fillId="0" borderId="184" xfId="3" applyFont="1" applyBorder="1" applyAlignment="1">
      <alignment horizontal="right" vertical="center"/>
    </xf>
    <xf numFmtId="0" fontId="52" fillId="0" borderId="199" xfId="3" applyFont="1" applyBorder="1" applyAlignment="1">
      <alignment horizontal="right" vertical="center"/>
    </xf>
    <xf numFmtId="0" fontId="52" fillId="22" borderId="1" xfId="0" applyFont="1" applyFill="1" applyBorder="1" applyAlignment="1">
      <alignment vertical="center"/>
    </xf>
    <xf numFmtId="0" fontId="96" fillId="0" borderId="0" xfId="3" applyFont="1" applyAlignment="1">
      <alignment vertical="center"/>
    </xf>
    <xf numFmtId="0" fontId="53" fillId="0" borderId="0" xfId="3" applyFont="1" applyAlignment="1">
      <alignment horizontal="left" vertical="center"/>
    </xf>
    <xf numFmtId="0" fontId="4" fillId="3" borderId="0" xfId="0" applyFont="1" applyFill="1"/>
    <xf numFmtId="0" fontId="74" fillId="0" borderId="0" xfId="0" applyFont="1" applyAlignment="1">
      <alignment horizontal="center" vertical="center"/>
    </xf>
    <xf numFmtId="0" fontId="56" fillId="23" borderId="3" xfId="6" applyFont="1" applyFill="1" applyBorder="1" applyAlignment="1">
      <alignment horizontal="left" vertical="center"/>
    </xf>
    <xf numFmtId="0" fontId="74" fillId="0" borderId="13" xfId="0" applyFont="1" applyBorder="1" applyAlignment="1">
      <alignment horizontal="center" vertical="center"/>
    </xf>
    <xf numFmtId="0" fontId="74" fillId="0" borderId="9" xfId="0" applyFont="1" applyBorder="1" applyAlignment="1">
      <alignment horizontal="center" vertical="center"/>
    </xf>
    <xf numFmtId="0" fontId="56" fillId="23" borderId="2" xfId="6" applyFont="1" applyFill="1" applyBorder="1" applyAlignment="1">
      <alignment horizontal="left" vertical="center"/>
    </xf>
    <xf numFmtId="0" fontId="4" fillId="3" borderId="0" xfId="0" applyFont="1" applyFill="1" applyAlignment="1">
      <alignment horizontal="left" vertical="center"/>
    </xf>
    <xf numFmtId="0" fontId="4" fillId="3" borderId="1" xfId="0" applyFont="1" applyFill="1" applyBorder="1" applyAlignment="1">
      <alignment horizontal="left" vertical="center"/>
    </xf>
    <xf numFmtId="0" fontId="97" fillId="0" borderId="0" xfId="3" applyFont="1" applyAlignment="1">
      <alignment horizontal="center"/>
    </xf>
    <xf numFmtId="0" fontId="4" fillId="0" borderId="32" xfId="0" applyFont="1" applyBorder="1" applyAlignment="1">
      <alignment horizontal="center" vertical="center"/>
    </xf>
    <xf numFmtId="0" fontId="4" fillId="0" borderId="33" xfId="0" applyFont="1" applyBorder="1" applyAlignment="1">
      <alignment horizontal="center" vertical="center"/>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36" xfId="0" applyFont="1" applyBorder="1" applyAlignment="1">
      <alignment horizontal="center" vertical="center"/>
    </xf>
    <xf numFmtId="0" fontId="4" fillId="0" borderId="37" xfId="0" applyFont="1" applyBorder="1" applyAlignment="1">
      <alignment horizontal="center" vertical="center"/>
    </xf>
    <xf numFmtId="0" fontId="8" fillId="0" borderId="207" xfId="0" applyFont="1" applyBorder="1" applyAlignment="1">
      <alignment horizontal="center" vertical="center"/>
    </xf>
    <xf numFmtId="0" fontId="8" fillId="0" borderId="208" xfId="0" applyFont="1" applyBorder="1" applyAlignment="1">
      <alignment horizontal="center" vertical="center"/>
    </xf>
    <xf numFmtId="0" fontId="8" fillId="0" borderId="89" xfId="0" applyFont="1" applyBorder="1" applyAlignment="1">
      <alignment horizontal="center" vertical="center"/>
    </xf>
    <xf numFmtId="0" fontId="8" fillId="0" borderId="209" xfId="0" applyFont="1" applyBorder="1" applyAlignment="1">
      <alignment horizontal="center" vertical="center"/>
    </xf>
    <xf numFmtId="0" fontId="8" fillId="0" borderId="210" xfId="0" applyFont="1" applyBorder="1" applyAlignment="1">
      <alignment horizontal="center" vertical="center"/>
    </xf>
    <xf numFmtId="0" fontId="8" fillId="0" borderId="211" xfId="0" applyFont="1" applyBorder="1" applyAlignment="1">
      <alignment horizontal="center" vertical="center"/>
    </xf>
    <xf numFmtId="0" fontId="8" fillId="0" borderId="212" xfId="0" applyFont="1" applyBorder="1" applyAlignment="1">
      <alignment horizontal="center" vertical="center"/>
    </xf>
    <xf numFmtId="0" fontId="4" fillId="0" borderId="213" xfId="0" applyFont="1" applyBorder="1" applyAlignment="1">
      <alignment horizontal="center" vertical="center"/>
    </xf>
    <xf numFmtId="0" fontId="4" fillId="0" borderId="214" xfId="0" applyFont="1" applyBorder="1" applyAlignment="1">
      <alignment horizontal="center" vertical="center"/>
    </xf>
    <xf numFmtId="0" fontId="4" fillId="0" borderId="215" xfId="0" applyFont="1" applyBorder="1" applyAlignment="1">
      <alignment horizontal="center" vertical="center"/>
    </xf>
    <xf numFmtId="0" fontId="8" fillId="0" borderId="89" xfId="0" quotePrefix="1" applyFont="1" applyBorder="1" applyAlignment="1">
      <alignment horizontal="center" vertical="center"/>
    </xf>
    <xf numFmtId="0" fontId="8" fillId="0" borderId="209" xfId="0" quotePrefix="1" applyFont="1" applyBorder="1" applyAlignment="1">
      <alignment horizontal="center" vertical="center"/>
    </xf>
    <xf numFmtId="0" fontId="8" fillId="0" borderId="210" xfId="0" quotePrefix="1" applyFont="1" applyBorder="1" applyAlignment="1">
      <alignment horizontal="center" vertical="center"/>
    </xf>
    <xf numFmtId="0" fontId="8" fillId="0" borderId="211" xfId="0" quotePrefix="1" applyFont="1" applyBorder="1" applyAlignment="1">
      <alignment horizontal="center" vertical="center"/>
    </xf>
    <xf numFmtId="0" fontId="97" fillId="0" borderId="0" xfId="3" applyFont="1" applyAlignment="1">
      <alignment horizontal="center" vertical="top"/>
    </xf>
    <xf numFmtId="0" fontId="59" fillId="0" borderId="165" xfId="0" applyFont="1" applyBorder="1" applyAlignment="1">
      <alignment horizontal="center"/>
    </xf>
    <xf numFmtId="0" fontId="59" fillId="0" borderId="166" xfId="0" applyFont="1" applyBorder="1" applyAlignment="1">
      <alignment horizontal="center"/>
    </xf>
    <xf numFmtId="3" fontId="50" fillId="0" borderId="220" xfId="0" applyNumberFormat="1" applyFont="1" applyBorder="1" applyAlignment="1">
      <alignment horizontal="center"/>
    </xf>
    <xf numFmtId="168" fontId="50" fillId="0" borderId="221" xfId="0" applyNumberFormat="1" applyFont="1" applyBorder="1" applyAlignment="1">
      <alignment horizontal="center"/>
    </xf>
    <xf numFmtId="3" fontId="50" fillId="0" borderId="216" xfId="0" applyNumberFormat="1" applyFont="1" applyBorder="1" applyAlignment="1">
      <alignment horizontal="center"/>
    </xf>
    <xf numFmtId="168" fontId="50" fillId="0" borderId="217" xfId="0" applyNumberFormat="1" applyFont="1" applyBorder="1" applyAlignment="1">
      <alignment horizontal="center"/>
    </xf>
    <xf numFmtId="0" fontId="50" fillId="0" borderId="216" xfId="0" applyFont="1" applyBorder="1" applyAlignment="1">
      <alignment horizontal="center"/>
    </xf>
    <xf numFmtId="0" fontId="4" fillId="0" borderId="216" xfId="0" applyFont="1" applyBorder="1" applyAlignment="1">
      <alignment horizontal="center"/>
    </xf>
    <xf numFmtId="0" fontId="4" fillId="0" borderId="217" xfId="0" applyFont="1" applyBorder="1" applyAlignment="1">
      <alignment horizontal="center"/>
    </xf>
    <xf numFmtId="0" fontId="4" fillId="0" borderId="218" xfId="0" applyFont="1" applyBorder="1" applyAlignment="1">
      <alignment horizontal="center"/>
    </xf>
    <xf numFmtId="0" fontId="4" fillId="0" borderId="219" xfId="0" applyFont="1" applyBorder="1" applyAlignment="1">
      <alignment horizontal="center"/>
    </xf>
    <xf numFmtId="0" fontId="4" fillId="0" borderId="0" xfId="0" applyFont="1" applyAlignment="1">
      <alignment horizontal="left"/>
    </xf>
    <xf numFmtId="0" fontId="56" fillId="23" borderId="1" xfId="6" applyFont="1" applyFill="1" applyBorder="1" applyAlignment="1">
      <alignment horizontal="left" vertical="center"/>
    </xf>
    <xf numFmtId="0" fontId="86" fillId="0" borderId="0" xfId="0" quotePrefix="1" applyFont="1" applyAlignment="1">
      <alignment horizontal="left" vertical="center" indent="2" readingOrder="1"/>
    </xf>
    <xf numFmtId="0" fontId="86" fillId="0" borderId="0" xfId="0" quotePrefix="1" applyFont="1" applyAlignment="1">
      <alignment horizontal="left" vertical="center" indent="3" readingOrder="1"/>
    </xf>
    <xf numFmtId="0" fontId="85" fillId="0" borderId="0" xfId="0" quotePrefix="1" applyFont="1" applyAlignment="1">
      <alignment horizontal="left" vertical="center" indent="5" readingOrder="1"/>
    </xf>
    <xf numFmtId="0" fontId="4" fillId="0" borderId="0" xfId="0" applyFont="1" applyAlignment="1">
      <alignment horizontal="left" indent="9"/>
    </xf>
    <xf numFmtId="0" fontId="86" fillId="29" borderId="0" xfId="0" quotePrefix="1" applyFont="1" applyFill="1" applyAlignment="1">
      <alignment horizontal="left" vertical="center" indent="5" readingOrder="1"/>
    </xf>
    <xf numFmtId="0" fontId="4" fillId="29" borderId="0" xfId="0" applyFont="1" applyFill="1"/>
    <xf numFmtId="0" fontId="62" fillId="0" borderId="0" xfId="0" applyFont="1" applyAlignment="1">
      <alignment horizontal="left"/>
    </xf>
    <xf numFmtId="0" fontId="62" fillId="0" borderId="0" xfId="0" applyFont="1"/>
    <xf numFmtId="0" fontId="52" fillId="0" borderId="0" xfId="0" applyFont="1" applyAlignment="1">
      <alignment horizontal="left" vertical="center" indent="1"/>
    </xf>
    <xf numFmtId="0" fontId="52" fillId="0" borderId="0" xfId="0" quotePrefix="1" applyFont="1" applyAlignment="1">
      <alignment horizontal="left" vertical="center"/>
    </xf>
    <xf numFmtId="0" fontId="53" fillId="23" borderId="1" xfId="6" applyFont="1" applyFill="1" applyBorder="1" applyAlignment="1">
      <alignment horizontal="left" vertical="center"/>
    </xf>
    <xf numFmtId="0" fontId="52" fillId="19" borderId="10" xfId="3" applyFont="1" applyFill="1" applyBorder="1" applyAlignment="1">
      <alignment horizontal="center"/>
    </xf>
    <xf numFmtId="0" fontId="52" fillId="19" borderId="124" xfId="3" applyFont="1" applyFill="1" applyBorder="1" applyAlignment="1">
      <alignment horizontal="center"/>
    </xf>
    <xf numFmtId="0" fontId="52" fillId="20" borderId="115" xfId="3" applyFont="1" applyFill="1" applyBorder="1" applyAlignment="1">
      <alignment horizontal="right"/>
    </xf>
    <xf numFmtId="164" fontId="52" fillId="20" borderId="222" xfId="5" applyNumberFormat="1" applyFont="1" applyFill="1" applyBorder="1"/>
    <xf numFmtId="0" fontId="52" fillId="21" borderId="104" xfId="3" applyFont="1" applyFill="1" applyBorder="1" applyAlignment="1">
      <alignment horizontal="right"/>
    </xf>
    <xf numFmtId="164" fontId="52" fillId="21" borderId="223" xfId="5" applyNumberFormat="1" applyFont="1" applyFill="1" applyBorder="1"/>
    <xf numFmtId="0" fontId="52" fillId="20" borderId="108" xfId="3" applyFont="1" applyFill="1" applyBorder="1" applyAlignment="1">
      <alignment horizontal="right"/>
    </xf>
    <xf numFmtId="164" fontId="52" fillId="20" borderId="224" xfId="5" applyNumberFormat="1" applyFont="1" applyFill="1" applyBorder="1"/>
    <xf numFmtId="0" fontId="52" fillId="19" borderId="46" xfId="3" applyFont="1" applyFill="1" applyBorder="1" applyAlignment="1">
      <alignment horizontal="center"/>
    </xf>
    <xf numFmtId="0" fontId="52" fillId="19" borderId="113" xfId="3" applyFont="1" applyFill="1" applyBorder="1" applyAlignment="1">
      <alignment horizontal="center"/>
    </xf>
    <xf numFmtId="0" fontId="52" fillId="19" borderId="114" xfId="3" applyFont="1" applyFill="1" applyBorder="1" applyAlignment="1">
      <alignment horizontal="center"/>
    </xf>
    <xf numFmtId="164" fontId="52" fillId="20" borderId="101" xfId="5" applyNumberFormat="1" applyFont="1" applyFill="1" applyBorder="1"/>
    <xf numFmtId="164" fontId="52" fillId="20" borderId="102" xfId="5" applyNumberFormat="1" applyFont="1" applyFill="1" applyBorder="1"/>
    <xf numFmtId="164" fontId="52" fillId="20" borderId="103" xfId="5" applyNumberFormat="1" applyFont="1" applyFill="1" applyBorder="1"/>
    <xf numFmtId="164" fontId="52" fillId="21" borderId="105" xfId="5" applyNumberFormat="1" applyFont="1" applyFill="1" applyBorder="1"/>
    <xf numFmtId="164" fontId="52" fillId="21" borderId="106" xfId="5" applyNumberFormat="1" applyFont="1" applyFill="1" applyBorder="1"/>
    <xf numFmtId="164" fontId="52" fillId="21" borderId="107" xfId="5" applyNumberFormat="1" applyFont="1" applyFill="1" applyBorder="1"/>
    <xf numFmtId="164" fontId="52" fillId="20" borderId="109" xfId="5" applyNumberFormat="1" applyFont="1" applyFill="1" applyBorder="1"/>
    <xf numFmtId="164" fontId="52" fillId="20" borderId="110" xfId="5" applyNumberFormat="1" applyFont="1" applyFill="1" applyBorder="1"/>
    <xf numFmtId="164" fontId="52" fillId="20" borderId="111" xfId="5" applyNumberFormat="1" applyFont="1" applyFill="1" applyBorder="1"/>
    <xf numFmtId="0" fontId="99" fillId="0" borderId="0" xfId="3" applyFont="1"/>
    <xf numFmtId="0" fontId="53" fillId="10" borderId="0" xfId="3" applyFont="1" applyFill="1"/>
    <xf numFmtId="0" fontId="52" fillId="10" borderId="0" xfId="3" applyFont="1" applyFill="1"/>
    <xf numFmtId="0" fontId="53" fillId="0" borderId="0" xfId="3" applyFont="1"/>
    <xf numFmtId="0" fontId="100" fillId="0" borderId="0" xfId="0" applyFont="1"/>
    <xf numFmtId="0" fontId="101" fillId="0" borderId="0" xfId="0" applyFont="1"/>
    <xf numFmtId="0" fontId="52" fillId="0" borderId="0" xfId="0" applyFont="1" applyAlignment="1">
      <alignment horizontal="left" indent="1"/>
    </xf>
    <xf numFmtId="0" fontId="52" fillId="0" borderId="0" xfId="0" applyFont="1" applyAlignment="1">
      <alignment horizontal="left" vertical="center" indent="2"/>
    </xf>
    <xf numFmtId="0" fontId="53" fillId="0" borderId="0" xfId="3" applyFont="1" applyAlignment="1">
      <alignment horizontal="right"/>
    </xf>
    <xf numFmtId="0" fontId="52" fillId="0" borderId="0" xfId="0" applyFont="1" applyAlignment="1">
      <alignment horizontal="left" vertical="center" indent="4"/>
    </xf>
    <xf numFmtId="0" fontId="52" fillId="0" borderId="0" xfId="0" applyFont="1" applyAlignment="1">
      <alignment horizontal="left" vertical="center" indent="6"/>
    </xf>
    <xf numFmtId="0" fontId="53" fillId="0" borderId="0" xfId="0" applyFont="1" applyAlignment="1">
      <alignment horizontal="left" vertical="center" indent="2"/>
    </xf>
    <xf numFmtId="0" fontId="53" fillId="0" borderId="0" xfId="0" applyFont="1" applyAlignment="1">
      <alignment horizontal="left" vertical="center" indent="4"/>
    </xf>
    <xf numFmtId="0" fontId="53" fillId="0" borderId="0" xfId="0" quotePrefix="1" applyFont="1" applyAlignment="1">
      <alignment horizontal="left" vertical="center"/>
    </xf>
    <xf numFmtId="0" fontId="51" fillId="0" borderId="38" xfId="4" applyFont="1" applyBorder="1" applyAlignment="1">
      <alignment horizontal="center" vertical="center" wrapText="1"/>
    </xf>
    <xf numFmtId="0" fontId="51" fillId="0" borderId="39" xfId="4" applyFont="1" applyBorder="1" applyAlignment="1">
      <alignment horizontal="center" vertical="center" wrapText="1"/>
    </xf>
    <xf numFmtId="164" fontId="51" fillId="0" borderId="40" xfId="5" applyNumberFormat="1" applyFont="1" applyBorder="1" applyAlignment="1">
      <alignment horizontal="center" vertical="center" wrapText="1"/>
    </xf>
    <xf numFmtId="0" fontId="52" fillId="0" borderId="0" xfId="4" applyFont="1"/>
    <xf numFmtId="0" fontId="52" fillId="0" borderId="41" xfId="4" applyFont="1" applyBorder="1" applyAlignment="1">
      <alignment horizontal="center" vertical="center"/>
    </xf>
    <xf numFmtId="0" fontId="52" fillId="0" borderId="8" xfId="4" applyFont="1" applyBorder="1" applyAlignment="1">
      <alignment horizontal="center" vertical="center"/>
    </xf>
    <xf numFmtId="0" fontId="52" fillId="0" borderId="8" xfId="4" applyFont="1" applyBorder="1" applyAlignment="1">
      <alignment vertical="center"/>
    </xf>
    <xf numFmtId="3" fontId="52" fillId="0" borderId="8" xfId="4" applyNumberFormat="1" applyFont="1" applyBorder="1" applyAlignment="1">
      <alignment horizontal="center" vertical="center"/>
    </xf>
    <xf numFmtId="164" fontId="52" fillId="0" borderId="42" xfId="5" applyNumberFormat="1" applyFont="1" applyBorder="1" applyAlignment="1">
      <alignment vertical="center"/>
    </xf>
    <xf numFmtId="0" fontId="52" fillId="0" borderId="0" xfId="4" applyFont="1" applyAlignment="1">
      <alignment vertical="center"/>
    </xf>
    <xf numFmtId="0" fontId="89" fillId="0" borderId="0" xfId="4" applyFont="1" applyAlignment="1">
      <alignment horizontal="center" vertical="center" wrapText="1"/>
    </xf>
    <xf numFmtId="0" fontId="52" fillId="0" borderId="43" xfId="4" applyFont="1" applyBorder="1" applyAlignment="1">
      <alignment horizontal="center" vertical="center"/>
    </xf>
    <xf numFmtId="0" fontId="52" fillId="0" borderId="44" xfId="4" applyFont="1" applyBorder="1" applyAlignment="1">
      <alignment horizontal="center" vertical="center"/>
    </xf>
    <xf numFmtId="0" fontId="52" fillId="0" borderId="44" xfId="4" applyFont="1" applyBorder="1" applyAlignment="1">
      <alignment vertical="center"/>
    </xf>
    <xf numFmtId="3" fontId="52" fillId="0" borderId="44" xfId="4" applyNumberFormat="1" applyFont="1" applyBorder="1" applyAlignment="1">
      <alignment horizontal="center" vertical="center"/>
    </xf>
    <xf numFmtId="164" fontId="52" fillId="0" borderId="45" xfId="5" applyNumberFormat="1" applyFont="1" applyBorder="1" applyAlignment="1">
      <alignment vertical="center"/>
    </xf>
    <xf numFmtId="164" fontId="52" fillId="0" borderId="0" xfId="5" applyNumberFormat="1" applyFont="1"/>
    <xf numFmtId="0" fontId="102" fillId="0" borderId="50" xfId="4" applyFont="1" applyBorder="1" applyAlignment="1">
      <alignment horizontal="center" vertical="center" wrapText="1"/>
    </xf>
    <xf numFmtId="164" fontId="102" fillId="0" borderId="50" xfId="5" applyNumberFormat="1" applyFont="1" applyBorder="1" applyAlignment="1">
      <alignment horizontal="center" vertical="center" wrapText="1"/>
    </xf>
    <xf numFmtId="3" fontId="52" fillId="0" borderId="0" xfId="4" applyNumberFormat="1" applyFont="1" applyAlignment="1">
      <alignment horizontal="center"/>
    </xf>
    <xf numFmtId="3" fontId="52" fillId="0" borderId="0" xfId="4" quotePrefix="1" applyNumberFormat="1" applyFont="1" applyAlignment="1">
      <alignment horizontal="center"/>
    </xf>
    <xf numFmtId="164" fontId="52" fillId="0" borderId="0" xfId="5" applyNumberFormat="1" applyFont="1" applyAlignment="1">
      <alignment horizontal="center"/>
    </xf>
    <xf numFmtId="0" fontId="102" fillId="0" borderId="0" xfId="4" applyFont="1" applyAlignment="1">
      <alignment horizontal="center" vertical="center" wrapText="1"/>
    </xf>
    <xf numFmtId="164" fontId="52" fillId="0" borderId="0" xfId="5" applyNumberFormat="1" applyFont="1" applyFill="1"/>
    <xf numFmtId="0" fontId="0" fillId="0" borderId="0" xfId="0" pivotButton="1"/>
    <xf numFmtId="164" fontId="0" fillId="0" borderId="0" xfId="0" applyNumberFormat="1"/>
    <xf numFmtId="0" fontId="85" fillId="0" borderId="0" xfId="0" applyFont="1" applyAlignment="1">
      <alignment horizontal="left" vertical="center" indent="1" readingOrder="1"/>
    </xf>
    <xf numFmtId="0" fontId="85" fillId="0" borderId="0" xfId="0" applyFont="1" applyAlignment="1">
      <alignment horizontal="center" vertical="center" readingOrder="1"/>
    </xf>
    <xf numFmtId="3" fontId="0" fillId="0" borderId="0" xfId="0" applyNumberFormat="1"/>
    <xf numFmtId="0" fontId="27" fillId="0" borderId="50" xfId="4" applyFont="1" applyBorder="1" applyAlignment="1">
      <alignment horizontal="center" vertical="center" wrapText="1"/>
    </xf>
    <xf numFmtId="164" fontId="27" fillId="0" borderId="50" xfId="5" applyNumberFormat="1" applyFont="1" applyFill="1" applyBorder="1" applyAlignment="1">
      <alignment horizontal="center" vertical="center" wrapText="1"/>
    </xf>
    <xf numFmtId="164" fontId="27" fillId="0" borderId="0" xfId="5" applyNumberFormat="1" applyFont="1" applyFill="1" applyBorder="1" applyAlignment="1">
      <alignment horizontal="center" vertical="center" wrapText="1"/>
    </xf>
    <xf numFmtId="0" fontId="28" fillId="0" borderId="0" xfId="4" applyFont="1" applyAlignment="1">
      <alignment horizontal="center"/>
    </xf>
    <xf numFmtId="0" fontId="28" fillId="0" borderId="0" xfId="4" applyFont="1"/>
    <xf numFmtId="3" fontId="28" fillId="0" borderId="0" xfId="4" applyNumberFormat="1" applyFont="1" applyAlignment="1">
      <alignment horizontal="center"/>
    </xf>
    <xf numFmtId="164" fontId="28" fillId="0" borderId="0" xfId="5" applyNumberFormat="1" applyFont="1" applyFill="1"/>
    <xf numFmtId="3" fontId="24" fillId="0" borderId="8" xfId="5" applyNumberFormat="1" applyFont="1" applyFill="1" applyBorder="1" applyAlignment="1">
      <alignment horizontal="center" vertical="center"/>
    </xf>
    <xf numFmtId="3" fontId="25" fillId="30" borderId="18" xfId="5" applyNumberFormat="1" applyFont="1" applyFill="1" applyBorder="1" applyAlignment="1">
      <alignment horizontal="center" vertical="center"/>
    </xf>
    <xf numFmtId="3" fontId="25" fillId="30" borderId="20" xfId="5" applyNumberFormat="1" applyFont="1" applyFill="1" applyBorder="1" applyAlignment="1">
      <alignment horizontal="center" vertical="center" wrapText="1"/>
    </xf>
    <xf numFmtId="3" fontId="25" fillId="30" borderId="21" xfId="5" applyNumberFormat="1" applyFont="1" applyFill="1" applyBorder="1" applyAlignment="1">
      <alignment horizontal="center" vertical="center" wrapText="1"/>
    </xf>
    <xf numFmtId="3" fontId="24" fillId="0" borderId="15" xfId="5" applyNumberFormat="1" applyFont="1" applyFill="1" applyBorder="1" applyAlignment="1">
      <alignment horizontal="center" vertical="center"/>
    </xf>
    <xf numFmtId="0" fontId="25" fillId="9" borderId="23" xfId="3" applyFont="1" applyFill="1" applyBorder="1" applyAlignment="1">
      <alignment horizontal="center" vertical="center" wrapText="1"/>
    </xf>
    <xf numFmtId="3" fontId="24" fillId="0" borderId="7" xfId="5" applyNumberFormat="1" applyFont="1" applyFill="1" applyBorder="1" applyAlignment="1">
      <alignment horizontal="center" vertical="center"/>
    </xf>
    <xf numFmtId="3" fontId="25" fillId="30" borderId="28" xfId="5" applyNumberFormat="1" applyFont="1" applyFill="1" applyBorder="1" applyAlignment="1">
      <alignment horizontal="center" vertical="center"/>
    </xf>
    <xf numFmtId="3" fontId="25" fillId="30" borderId="16" xfId="5" applyNumberFormat="1" applyFont="1" applyFill="1" applyBorder="1" applyAlignment="1">
      <alignment horizontal="center" vertical="center"/>
    </xf>
    <xf numFmtId="0" fontId="25" fillId="0" borderId="206" xfId="3" applyFont="1" applyBorder="1" applyAlignment="1">
      <alignment horizontal="right" vertical="center" indent="1"/>
    </xf>
    <xf numFmtId="0" fontId="25" fillId="0" borderId="168" xfId="3" applyFont="1" applyBorder="1" applyAlignment="1">
      <alignment horizontal="right" vertical="center" indent="1"/>
    </xf>
    <xf numFmtId="0" fontId="25" fillId="30" borderId="226" xfId="3" applyFont="1" applyFill="1" applyBorder="1" applyAlignment="1">
      <alignment horizontal="center" vertical="center" wrapText="1"/>
    </xf>
    <xf numFmtId="0" fontId="25" fillId="0" borderId="167" xfId="3" applyFont="1" applyBorder="1" applyAlignment="1">
      <alignment horizontal="right" vertical="center" indent="1"/>
    </xf>
    <xf numFmtId="0" fontId="25" fillId="9" borderId="22" xfId="3" applyFont="1" applyFill="1" applyBorder="1" applyAlignment="1">
      <alignment horizontal="center" vertical="center" wrapText="1"/>
    </xf>
    <xf numFmtId="0" fontId="25" fillId="30" borderId="24" xfId="3" applyFont="1" applyFill="1" applyBorder="1" applyAlignment="1">
      <alignment horizontal="center" vertical="center" wrapText="1"/>
    </xf>
    <xf numFmtId="3" fontId="24" fillId="0" borderId="27" xfId="5" applyNumberFormat="1" applyFont="1" applyFill="1" applyBorder="1" applyAlignment="1">
      <alignment horizontal="center" vertical="center"/>
    </xf>
    <xf numFmtId="3" fontId="24" fillId="0" borderId="17" xfId="5" applyNumberFormat="1" applyFont="1" applyFill="1" applyBorder="1" applyAlignment="1">
      <alignment horizontal="center" vertical="center"/>
    </xf>
    <xf numFmtId="3" fontId="25" fillId="30" borderId="19" xfId="5" applyNumberFormat="1" applyFont="1" applyFill="1" applyBorder="1" applyAlignment="1">
      <alignment horizontal="center" vertical="center" wrapText="1"/>
    </xf>
    <xf numFmtId="3" fontId="24" fillId="0" borderId="14" xfId="5" applyNumberFormat="1" applyFont="1" applyFill="1" applyBorder="1" applyAlignment="1">
      <alignment horizontal="center" vertical="center"/>
    </xf>
    <xf numFmtId="3" fontId="8" fillId="31" borderId="11" xfId="0" applyNumberFormat="1" applyFont="1" applyFill="1" applyBorder="1" applyAlignment="1">
      <alignment horizontal="center" vertical="center"/>
    </xf>
    <xf numFmtId="3" fontId="8" fillId="31" borderId="170" xfId="0" applyNumberFormat="1" applyFont="1" applyFill="1" applyBorder="1" applyAlignment="1">
      <alignment horizontal="center" vertical="center"/>
    </xf>
    <xf numFmtId="3" fontId="8" fillId="31" borderId="171" xfId="0" applyNumberFormat="1" applyFont="1" applyFill="1" applyBorder="1" applyAlignment="1">
      <alignment horizontal="center" vertical="center"/>
    </xf>
    <xf numFmtId="3" fontId="8" fillId="31" borderId="225" xfId="0" applyNumberFormat="1" applyFont="1" applyFill="1" applyBorder="1" applyAlignment="1">
      <alignment horizontal="center" vertical="center"/>
    </xf>
    <xf numFmtId="3" fontId="8" fillId="31" borderId="5" xfId="0" applyNumberFormat="1" applyFont="1" applyFill="1" applyBorder="1" applyAlignment="1">
      <alignment horizontal="center" vertical="center"/>
    </xf>
    <xf numFmtId="0" fontId="8" fillId="31" borderId="9" xfId="0" applyFont="1" applyFill="1" applyBorder="1" applyAlignment="1">
      <alignment horizontal="center" vertical="center"/>
    </xf>
    <xf numFmtId="3" fontId="8" fillId="31" borderId="25" xfId="0" applyNumberFormat="1" applyFont="1" applyFill="1" applyBorder="1" applyAlignment="1">
      <alignment horizontal="center" vertical="center"/>
    </xf>
    <xf numFmtId="3" fontId="8" fillId="31" borderId="6" xfId="0" applyNumberFormat="1" applyFont="1" applyFill="1" applyBorder="1" applyAlignment="1">
      <alignment horizontal="center" vertical="center"/>
    </xf>
    <xf numFmtId="3" fontId="8" fillId="31" borderId="26" xfId="0" applyNumberFormat="1" applyFont="1" applyFill="1" applyBorder="1" applyAlignment="1">
      <alignment horizontal="center" vertical="center"/>
    </xf>
    <xf numFmtId="0" fontId="103" fillId="0" borderId="0" xfId="3" applyFont="1" applyAlignment="1">
      <alignment horizontal="center"/>
    </xf>
    <xf numFmtId="0" fontId="52" fillId="0" borderId="227" xfId="4" applyFont="1" applyBorder="1" applyAlignment="1">
      <alignment horizontal="center"/>
    </xf>
    <xf numFmtId="0" fontId="52" fillId="0" borderId="8" xfId="4" applyFont="1" applyBorder="1"/>
    <xf numFmtId="3" fontId="52" fillId="0" borderId="8" xfId="4" applyNumberFormat="1" applyFont="1" applyBorder="1" applyAlignment="1">
      <alignment horizontal="center"/>
    </xf>
    <xf numFmtId="164" fontId="52" fillId="0" borderId="130" xfId="5" applyNumberFormat="1" applyFont="1" applyFill="1" applyBorder="1"/>
    <xf numFmtId="0" fontId="52" fillId="0" borderId="228" xfId="4" applyFont="1" applyBorder="1" applyAlignment="1">
      <alignment horizontal="center"/>
    </xf>
    <xf numFmtId="0" fontId="52" fillId="0" borderId="229" xfId="4" applyFont="1" applyBorder="1"/>
    <xf numFmtId="3" fontId="52" fillId="0" borderId="229" xfId="4" applyNumberFormat="1" applyFont="1" applyBorder="1" applyAlignment="1">
      <alignment horizontal="center"/>
    </xf>
    <xf numFmtId="164" fontId="52" fillId="0" borderId="230" xfId="5" applyNumberFormat="1" applyFont="1" applyFill="1" applyBorder="1"/>
    <xf numFmtId="0" fontId="52" fillId="0" borderId="231" xfId="4" applyFont="1" applyBorder="1" applyAlignment="1">
      <alignment horizontal="center"/>
    </xf>
    <xf numFmtId="0" fontId="52" fillId="0" borderId="15" xfId="4" applyFont="1" applyBorder="1"/>
    <xf numFmtId="3" fontId="52" fillId="0" borderId="15" xfId="4" applyNumberFormat="1" applyFont="1" applyBorder="1" applyAlignment="1">
      <alignment horizontal="center"/>
    </xf>
    <xf numFmtId="164" fontId="52" fillId="0" borderId="133" xfId="5" applyNumberFormat="1" applyFont="1" applyFill="1" applyBorder="1"/>
    <xf numFmtId="0" fontId="102" fillId="0" borderId="22" xfId="4" applyFont="1" applyBorder="1" applyAlignment="1">
      <alignment horizontal="center" vertical="center" wrapText="1"/>
    </xf>
    <xf numFmtId="0" fontId="102" fillId="0" borderId="23" xfId="4" applyFont="1" applyBorder="1" applyAlignment="1">
      <alignment horizontal="center" vertical="center" wrapText="1"/>
    </xf>
    <xf numFmtId="164" fontId="102" fillId="0" borderId="24" xfId="5" applyNumberFormat="1" applyFont="1" applyFill="1" applyBorder="1" applyAlignment="1">
      <alignment horizontal="center" vertical="center" wrapText="1"/>
    </xf>
    <xf numFmtId="0" fontId="87" fillId="0" borderId="0" xfId="3" applyFont="1" applyAlignment="1">
      <alignment horizontal="center"/>
    </xf>
    <xf numFmtId="0" fontId="53" fillId="0" borderId="0" xfId="0" applyFont="1" applyAlignment="1">
      <alignment horizontal="left" vertical="center" indent="1"/>
    </xf>
    <xf numFmtId="0" fontId="64" fillId="0" borderId="0" xfId="0" applyFont="1" applyAlignment="1">
      <alignment horizontal="center" vertical="center"/>
    </xf>
    <xf numFmtId="164" fontId="52" fillId="0" borderId="0" xfId="5" applyNumberFormat="1" applyFont="1" applyFill="1" applyAlignment="1"/>
    <xf numFmtId="0" fontId="52" fillId="0" borderId="0" xfId="3" applyFont="1" applyAlignment="1">
      <alignment vertical="top"/>
    </xf>
    <xf numFmtId="0" fontId="52" fillId="0" borderId="0" xfId="0" applyFont="1" applyAlignment="1">
      <alignment horizontal="left" vertical="top"/>
    </xf>
    <xf numFmtId="0" fontId="52" fillId="0" borderId="0" xfId="4" applyFont="1" applyAlignment="1">
      <alignment horizontal="center" vertical="top"/>
    </xf>
    <xf numFmtId="0" fontId="52" fillId="0" borderId="0" xfId="4" applyFont="1" applyAlignment="1">
      <alignment vertical="top"/>
    </xf>
    <xf numFmtId="3" fontId="52" fillId="0" borderId="0" xfId="4" applyNumberFormat="1" applyFont="1" applyAlignment="1">
      <alignment horizontal="center" vertical="top"/>
    </xf>
    <xf numFmtId="164" fontId="52" fillId="0" borderId="0" xfId="5" applyNumberFormat="1" applyFont="1" applyFill="1" applyAlignment="1">
      <alignment vertical="top"/>
    </xf>
    <xf numFmtId="0" fontId="53" fillId="0" borderId="0" xfId="0" applyFont="1" applyAlignment="1">
      <alignment horizontal="left"/>
    </xf>
    <xf numFmtId="0" fontId="53" fillId="0" borderId="0" xfId="3" applyFont="1" applyAlignment="1">
      <alignment vertical="top"/>
    </xf>
    <xf numFmtId="0" fontId="30" fillId="0" borderId="0" xfId="3" applyFont="1"/>
    <xf numFmtId="0" fontId="32" fillId="12" borderId="0" xfId="3" applyFont="1" applyFill="1"/>
    <xf numFmtId="166" fontId="59" fillId="18" borderId="29" xfId="7" applyNumberFormat="1" applyFont="1" applyFill="1" applyBorder="1" applyAlignment="1">
      <alignment horizontal="right" vertical="center"/>
    </xf>
    <xf numFmtId="166" fontId="59" fillId="18" borderId="47" xfId="7" applyNumberFormat="1" applyFont="1" applyFill="1" applyBorder="1" applyAlignment="1">
      <alignment horizontal="right" vertical="center"/>
    </xf>
    <xf numFmtId="0" fontId="50" fillId="0" borderId="0" xfId="0" applyFont="1" applyAlignment="1">
      <alignment horizontal="center" vertical="center" wrapText="1"/>
    </xf>
    <xf numFmtId="0" fontId="50" fillId="0" borderId="0" xfId="0" applyFont="1" applyAlignment="1">
      <alignment horizontal="center" vertical="center"/>
    </xf>
    <xf numFmtId="0" fontId="54" fillId="0" borderId="10" xfId="4" applyFont="1" applyBorder="1" applyAlignment="1">
      <alignment horizontal="center" vertical="center" wrapText="1"/>
    </xf>
    <xf numFmtId="0" fontId="54" fillId="0" borderId="29" xfId="4" applyFont="1" applyBorder="1" applyAlignment="1">
      <alignment horizontal="center" vertical="center" wrapText="1"/>
    </xf>
    <xf numFmtId="0" fontId="54" fillId="0" borderId="11" xfId="4" applyFont="1" applyBorder="1" applyAlignment="1">
      <alignment horizontal="center" vertical="center" wrapText="1"/>
    </xf>
    <xf numFmtId="0" fontId="55" fillId="0" borderId="2" xfId="3" applyFont="1" applyBorder="1" applyAlignment="1">
      <alignment horizontal="center" wrapText="1"/>
    </xf>
    <xf numFmtId="0" fontId="55" fillId="0" borderId="12" xfId="3" applyFont="1" applyBorder="1" applyAlignment="1">
      <alignment horizontal="center" wrapText="1"/>
    </xf>
    <xf numFmtId="0" fontId="55" fillId="0" borderId="3" xfId="3" applyFont="1" applyBorder="1" applyAlignment="1">
      <alignment horizontal="center" wrapText="1"/>
    </xf>
    <xf numFmtId="0" fontId="55" fillId="0" borderId="13" xfId="3" applyFont="1" applyBorder="1" applyAlignment="1">
      <alignment horizontal="center" wrapText="1"/>
    </xf>
    <xf numFmtId="0" fontId="55" fillId="0" borderId="0" xfId="3" applyFont="1" applyAlignment="1">
      <alignment horizontal="center" wrapText="1"/>
    </xf>
    <xf numFmtId="0" fontId="55" fillId="0" borderId="4" xfId="3" applyFont="1" applyBorder="1" applyAlignment="1">
      <alignment horizontal="center" wrapText="1"/>
    </xf>
    <xf numFmtId="0" fontId="55" fillId="0" borderId="9" xfId="3" applyFont="1" applyBorder="1" applyAlignment="1">
      <alignment horizontal="center" wrapText="1"/>
    </xf>
    <xf numFmtId="0" fontId="55" fillId="0" borderId="1" xfId="3" applyFont="1" applyBorder="1" applyAlignment="1">
      <alignment horizontal="center" wrapText="1"/>
    </xf>
    <xf numFmtId="0" fontId="55" fillId="0" borderId="5" xfId="3" applyFont="1" applyBorder="1" applyAlignment="1">
      <alignment horizontal="center" wrapText="1"/>
    </xf>
    <xf numFmtId="0" fontId="53" fillId="0" borderId="0" xfId="3" quotePrefix="1" applyFont="1" applyAlignment="1">
      <alignment horizontal="center"/>
    </xf>
    <xf numFmtId="0" fontId="53" fillId="0" borderId="0" xfId="3" applyFont="1" applyAlignment="1">
      <alignment horizontal="center"/>
    </xf>
    <xf numFmtId="0" fontId="55" fillId="0" borderId="69" xfId="3" applyFont="1" applyBorder="1" applyAlignment="1">
      <alignment horizontal="center" wrapText="1"/>
    </xf>
    <xf numFmtId="0" fontId="55" fillId="0" borderId="70" xfId="3" applyFont="1" applyBorder="1" applyAlignment="1">
      <alignment horizontal="center" wrapText="1"/>
    </xf>
    <xf numFmtId="0" fontId="55" fillId="0" borderId="71" xfId="3" applyFont="1" applyBorder="1" applyAlignment="1">
      <alignment horizontal="center" wrapText="1"/>
    </xf>
    <xf numFmtId="0" fontId="55" fillId="0" borderId="52" xfId="3" applyFont="1" applyBorder="1" applyAlignment="1">
      <alignment horizontal="center" wrapText="1"/>
    </xf>
    <xf numFmtId="0" fontId="55" fillId="0" borderId="53" xfId="3" applyFont="1" applyBorder="1" applyAlignment="1">
      <alignment horizontal="center" wrapText="1"/>
    </xf>
    <xf numFmtId="0" fontId="52" fillId="14" borderId="10" xfId="3" applyFont="1" applyFill="1" applyBorder="1" applyAlignment="1">
      <alignment horizontal="left"/>
    </xf>
    <xf numFmtId="0" fontId="52" fillId="14" borderId="29" xfId="3" applyFont="1" applyFill="1" applyBorder="1" applyAlignment="1">
      <alignment horizontal="left"/>
    </xf>
    <xf numFmtId="0" fontId="52" fillId="14" borderId="11" xfId="3" applyFont="1" applyFill="1" applyBorder="1" applyAlignment="1">
      <alignment horizontal="left"/>
    </xf>
    <xf numFmtId="0" fontId="55" fillId="0" borderId="2" xfId="0" applyFont="1" applyBorder="1" applyAlignment="1">
      <alignment horizontal="center" vertical="center" wrapText="1"/>
    </xf>
    <xf numFmtId="0" fontId="55" fillId="0" borderId="12" xfId="0" applyFont="1" applyBorder="1" applyAlignment="1">
      <alignment horizontal="center" vertical="center" wrapText="1"/>
    </xf>
    <xf numFmtId="0" fontId="55" fillId="0" borderId="3" xfId="0" applyFont="1" applyBorder="1" applyAlignment="1">
      <alignment horizontal="center" vertical="center" wrapText="1"/>
    </xf>
    <xf numFmtId="0" fontId="55" fillId="0" borderId="13" xfId="0" applyFont="1" applyBorder="1" applyAlignment="1">
      <alignment horizontal="center" vertical="center" wrapText="1"/>
    </xf>
    <xf numFmtId="0" fontId="55" fillId="0" borderId="0" xfId="0" applyFont="1" applyAlignment="1">
      <alignment horizontal="center" vertical="center" wrapText="1"/>
    </xf>
    <xf numFmtId="0" fontId="55" fillId="0" borderId="4"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1" xfId="0" applyFont="1" applyBorder="1" applyAlignment="1">
      <alignment horizontal="center" vertical="center" wrapText="1"/>
    </xf>
    <xf numFmtId="0" fontId="55" fillId="0" borderId="5" xfId="0" applyFont="1" applyBorder="1" applyAlignment="1">
      <alignment horizontal="center" vertical="center" wrapText="1"/>
    </xf>
    <xf numFmtId="166" fontId="59" fillId="18" borderId="10" xfId="7" applyNumberFormat="1" applyFont="1" applyFill="1" applyBorder="1" applyAlignment="1">
      <alignment horizontal="left" vertical="center" indent="15"/>
    </xf>
    <xf numFmtId="166" fontId="59" fillId="18" borderId="11" xfId="7" applyNumberFormat="1" applyFont="1" applyFill="1" applyBorder="1" applyAlignment="1">
      <alignment horizontal="left" vertical="center" indent="15"/>
    </xf>
    <xf numFmtId="0" fontId="62" fillId="0" borderId="0" xfId="0" applyFont="1" applyAlignment="1">
      <alignment horizontal="left" vertical="center" wrapText="1"/>
    </xf>
    <xf numFmtId="0" fontId="63" fillId="0" borderId="0" xfId="0" applyFont="1" applyAlignment="1">
      <alignment horizontal="left" vertical="center" wrapText="1"/>
    </xf>
    <xf numFmtId="166" fontId="61" fillId="24" borderId="10" xfId="2" quotePrefix="1" applyNumberFormat="1" applyFont="1" applyFill="1" applyBorder="1" applyAlignment="1">
      <alignment horizontal="center" vertical="center" wrapText="1"/>
    </xf>
    <xf numFmtId="166" fontId="61" fillId="24" borderId="29" xfId="2" applyNumberFormat="1" applyFont="1" applyFill="1" applyBorder="1" applyAlignment="1">
      <alignment horizontal="center" vertical="center" wrapText="1"/>
    </xf>
    <xf numFmtId="166" fontId="61" fillId="24" borderId="11" xfId="2" applyNumberFormat="1" applyFont="1" applyFill="1" applyBorder="1" applyAlignment="1">
      <alignment horizontal="center" vertical="center" wrapText="1"/>
    </xf>
    <xf numFmtId="166" fontId="59" fillId="18" borderId="10" xfId="7" applyNumberFormat="1" applyFont="1" applyFill="1" applyBorder="1" applyAlignment="1">
      <alignment horizontal="right" vertical="center"/>
    </xf>
    <xf numFmtId="166" fontId="59" fillId="18" borderId="11" xfId="7" applyNumberFormat="1" applyFont="1" applyFill="1" applyBorder="1" applyAlignment="1">
      <alignment horizontal="right" vertical="center"/>
    </xf>
    <xf numFmtId="167" fontId="68" fillId="0" borderId="29" xfId="2" quotePrefix="1" applyNumberFormat="1" applyFont="1" applyFill="1" applyBorder="1" applyAlignment="1">
      <alignment horizontal="center" vertical="center" wrapText="1"/>
    </xf>
    <xf numFmtId="167" fontId="68" fillId="0" borderId="29" xfId="2" applyNumberFormat="1" applyFont="1" applyFill="1" applyBorder="1" applyAlignment="1">
      <alignment horizontal="center" vertical="center" wrapText="1"/>
    </xf>
    <xf numFmtId="0" fontId="52" fillId="26" borderId="29" xfId="6" applyFont="1" applyFill="1" applyBorder="1" applyAlignment="1">
      <alignment horizontal="center" vertical="center"/>
    </xf>
    <xf numFmtId="0" fontId="52" fillId="26" borderId="11" xfId="6" applyFont="1" applyFill="1" applyBorder="1" applyAlignment="1">
      <alignment horizontal="center" vertical="center"/>
    </xf>
    <xf numFmtId="0" fontId="94" fillId="0" borderId="194" xfId="3" applyFont="1" applyBorder="1" applyAlignment="1">
      <alignment horizontal="right" wrapText="1"/>
    </xf>
    <xf numFmtId="0" fontId="94" fillId="0" borderId="196" xfId="3" applyFont="1" applyBorder="1" applyAlignment="1">
      <alignment horizontal="right" wrapText="1"/>
    </xf>
    <xf numFmtId="9" fontId="52" fillId="0" borderId="195" xfId="10" applyFont="1" applyBorder="1" applyAlignment="1">
      <alignment horizontal="center" vertical="center" wrapText="1"/>
    </xf>
    <xf numFmtId="9" fontId="52" fillId="0" borderId="197" xfId="10" applyFont="1" applyBorder="1" applyAlignment="1">
      <alignment horizontal="center" vertical="center" wrapText="1"/>
    </xf>
    <xf numFmtId="0" fontId="53" fillId="0" borderId="190" xfId="3" applyFont="1" applyBorder="1" applyAlignment="1">
      <alignment horizontal="center" wrapText="1"/>
    </xf>
    <xf numFmtId="0" fontId="53" fillId="0" borderId="191" xfId="3" applyFont="1" applyBorder="1" applyAlignment="1">
      <alignment horizontal="center" wrapText="1"/>
    </xf>
    <xf numFmtId="0" fontId="53" fillId="0" borderId="175" xfId="3" applyFont="1" applyBorder="1" applyAlignment="1">
      <alignment horizontal="center" vertical="center" wrapText="1"/>
    </xf>
    <xf numFmtId="0" fontId="53" fillId="0" borderId="188" xfId="3" applyFont="1" applyBorder="1" applyAlignment="1">
      <alignment horizontal="center" vertical="center" wrapText="1"/>
    </xf>
    <xf numFmtId="0" fontId="52" fillId="0" borderId="0" xfId="0" applyFont="1" applyAlignment="1">
      <alignment horizontal="left" vertical="center" wrapText="1"/>
    </xf>
    <xf numFmtId="0" fontId="52" fillId="0" borderId="117" xfId="3" applyFont="1" applyBorder="1" applyAlignment="1">
      <alignment horizontal="left" wrapText="1"/>
    </xf>
    <xf numFmtId="0" fontId="89" fillId="21" borderId="10" xfId="3" applyFont="1" applyFill="1" applyBorder="1" applyAlignment="1">
      <alignment horizontal="center" wrapText="1"/>
    </xf>
    <xf numFmtId="0" fontId="89" fillId="21" borderId="29" xfId="3" applyFont="1" applyFill="1" applyBorder="1" applyAlignment="1">
      <alignment horizontal="center" wrapText="1"/>
    </xf>
    <xf numFmtId="0" fontId="89" fillId="21" borderId="11" xfId="3" applyFont="1" applyFill="1" applyBorder="1" applyAlignment="1">
      <alignment horizontal="center" wrapText="1"/>
    </xf>
    <xf numFmtId="0" fontId="52" fillId="0" borderId="0" xfId="3" applyFont="1" applyAlignment="1">
      <alignment horizontal="left" wrapText="1"/>
    </xf>
    <xf numFmtId="0" fontId="52" fillId="0" borderId="112" xfId="3" applyFont="1" applyBorder="1" applyAlignment="1">
      <alignment horizontal="left" wrapText="1"/>
    </xf>
    <xf numFmtId="0" fontId="52" fillId="0" borderId="116" xfId="3" applyFont="1" applyBorder="1" applyAlignment="1">
      <alignment horizontal="left" wrapText="1"/>
    </xf>
    <xf numFmtId="0" fontId="52" fillId="0" borderId="0" xfId="3" applyFont="1" applyAlignment="1"/>
    <xf numFmtId="0" fontId="53" fillId="0" borderId="0" xfId="3" applyFont="1" applyAlignment="1"/>
    <xf numFmtId="0" fontId="52" fillId="0" borderId="0" xfId="4" applyFont="1" applyAlignment="1"/>
    <xf numFmtId="0" fontId="52" fillId="0" borderId="0" xfId="0" applyFont="1" applyAlignment="1">
      <alignment vertical="top"/>
    </xf>
    <xf numFmtId="0" fontId="52" fillId="0" borderId="0" xfId="0" applyFont="1" applyAlignment="1">
      <alignment horizontal="left" indent="2"/>
    </xf>
  </cellXfs>
  <cellStyles count="12">
    <cellStyle name="Comma 2" xfId="8" xr:uid="{AFE138BA-BFE8-46D5-BDEB-EC0C7E215C40}"/>
    <cellStyle name="Currency" xfId="2" builtinId="4"/>
    <cellStyle name="Currency 2" xfId="5" xr:uid="{D9211393-324D-4BBE-87AE-FCB2A9F28EF3}"/>
    <cellStyle name="Hyperlink" xfId="1" builtinId="8"/>
    <cellStyle name="Normal" xfId="0" builtinId="0"/>
    <cellStyle name="Normal 2" xfId="3" xr:uid="{6C2C90F7-6EA1-4776-8482-87B2F4852838}"/>
    <cellStyle name="Normal 2 2" xfId="7" xr:uid="{96321E4C-347A-4CC9-AEC5-D2E1332B08A3}"/>
    <cellStyle name="Normal 2 3" xfId="9" xr:uid="{A5F2BDB2-7147-4567-8C8D-FA0D7C5D6804}"/>
    <cellStyle name="Normal 3" xfId="6" xr:uid="{2A7056E9-6466-488B-B3B5-5922967CA28E}"/>
    <cellStyle name="Normal_pivot table show pages" xfId="4" xr:uid="{DF83BDA0-DFD4-4125-88D8-CA703B7CC94C}"/>
    <cellStyle name="Percent" xfId="11" builtinId="5"/>
    <cellStyle name="Percent 2" xfId="10" xr:uid="{840B52E5-0C23-4000-B8BD-BA847885C068}"/>
  </cellStyles>
  <dxfs count="39">
    <dxf>
      <fill>
        <patternFill>
          <bgColor indexed="42"/>
        </patternFill>
      </fill>
    </dxf>
    <dxf>
      <fill>
        <patternFill>
          <bgColor indexed="15"/>
        </patternFill>
      </fill>
    </dxf>
    <dxf>
      <fill>
        <patternFill>
          <bgColor indexed="42"/>
        </patternFill>
      </fill>
    </dxf>
    <dxf>
      <fill>
        <patternFill>
          <bgColor indexed="15"/>
        </patternFill>
      </fill>
    </dxf>
    <dxf>
      <fill>
        <patternFill>
          <bgColor indexed="42"/>
        </patternFill>
      </fill>
    </dxf>
    <dxf>
      <fill>
        <patternFill>
          <bgColor indexed="15"/>
        </patternFill>
      </fill>
    </dxf>
    <dxf>
      <fill>
        <patternFill>
          <bgColor indexed="42"/>
        </patternFill>
      </fill>
    </dxf>
    <dxf>
      <fill>
        <patternFill>
          <bgColor indexed="15"/>
        </patternFill>
      </fill>
    </dxf>
    <dxf>
      <fill>
        <patternFill>
          <bgColor indexed="42"/>
        </patternFill>
      </fill>
    </dxf>
    <dxf>
      <fill>
        <patternFill>
          <bgColor indexed="15"/>
        </patternFill>
      </fill>
    </dxf>
    <dxf>
      <fill>
        <patternFill>
          <bgColor indexed="42"/>
        </patternFill>
      </fill>
    </dxf>
    <dxf>
      <fill>
        <patternFill>
          <bgColor indexed="15"/>
        </patternFill>
      </fill>
    </dxf>
    <dxf>
      <fill>
        <patternFill>
          <bgColor indexed="42"/>
        </patternFill>
      </fill>
    </dxf>
    <dxf>
      <fill>
        <patternFill>
          <bgColor indexed="15"/>
        </patternFill>
      </fill>
    </dxf>
    <dxf>
      <fill>
        <patternFill>
          <bgColor indexed="42"/>
        </patternFill>
      </fill>
    </dxf>
    <dxf>
      <fill>
        <patternFill>
          <bgColor indexed="15"/>
        </patternFill>
      </fill>
    </dxf>
    <dxf>
      <fill>
        <patternFill>
          <bgColor indexed="42"/>
        </patternFill>
      </fill>
    </dxf>
    <dxf>
      <fill>
        <patternFill>
          <bgColor indexed="15"/>
        </patternFill>
      </fill>
    </dxf>
    <dxf>
      <fill>
        <patternFill>
          <bgColor indexed="42"/>
        </patternFill>
      </fill>
    </dxf>
    <dxf>
      <fill>
        <patternFill>
          <bgColor indexed="15"/>
        </patternFill>
      </fill>
    </dxf>
    <dxf>
      <fill>
        <patternFill>
          <bgColor indexed="42"/>
        </patternFill>
      </fill>
    </dxf>
    <dxf>
      <fill>
        <patternFill>
          <bgColor indexed="15"/>
        </patternFill>
      </fill>
    </dxf>
    <dxf>
      <fill>
        <patternFill>
          <bgColor indexed="42"/>
        </patternFill>
      </fill>
    </dxf>
    <dxf>
      <fill>
        <patternFill>
          <bgColor indexed="15"/>
        </patternFill>
      </fill>
    </dxf>
    <dxf>
      <fill>
        <patternFill>
          <bgColor indexed="42"/>
        </patternFill>
      </fill>
    </dxf>
    <dxf>
      <fill>
        <patternFill>
          <bgColor indexed="15"/>
        </patternFill>
      </fill>
    </dxf>
    <dxf>
      <fill>
        <patternFill>
          <bgColor indexed="42"/>
        </patternFill>
      </fill>
    </dxf>
    <dxf>
      <fill>
        <patternFill>
          <bgColor indexed="15"/>
        </patternFill>
      </fill>
    </dxf>
    <dxf>
      <fill>
        <patternFill>
          <bgColor indexed="42"/>
        </patternFill>
      </fill>
    </dxf>
    <dxf>
      <fill>
        <patternFill>
          <bgColor indexed="15"/>
        </patternFill>
      </fill>
    </dxf>
    <dxf>
      <fill>
        <patternFill>
          <bgColor indexed="42"/>
        </patternFill>
      </fill>
    </dxf>
    <dxf>
      <fill>
        <patternFill>
          <bgColor indexed="15"/>
        </patternFill>
      </fill>
    </dxf>
    <dxf>
      <fill>
        <patternFill>
          <bgColor indexed="42"/>
        </patternFill>
      </fill>
    </dxf>
    <dxf>
      <fill>
        <patternFill>
          <bgColor indexed="15"/>
        </patternFill>
      </fill>
    </dxf>
    <dxf>
      <fill>
        <gradientFill degree="90">
          <stop position="0">
            <color theme="9" tint="0.40000610370189521"/>
          </stop>
          <stop position="0.5">
            <color theme="9" tint="0.80001220740379042"/>
          </stop>
          <stop position="1">
            <color theme="9" tint="0.40000610370189521"/>
          </stop>
        </gradient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66"/>
      <color rgb="FFF0FFEB"/>
      <color rgb="FFE5FFDD"/>
      <color rgb="FFEEDDFF"/>
      <color rgb="FF9FFFFF"/>
      <color rgb="FFF7FEE7"/>
      <color rgb="FFFFFFCC"/>
      <color rgb="FF003366"/>
      <color rgb="FF00FF00"/>
      <color rgb="FFE6FD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07/relationships/slicerCache" Target="slicerCaches/slicerCache3.xml"/><Relationship Id="rId37"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microsoft.com/office/2007/relationships/slicerCache" Target="slicerCaches/slicerCache1.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202940047513823"/>
          <c:y val="9.8568322391336477E-2"/>
          <c:w val="0.64285826391298817"/>
          <c:h val="0.74157506796180428"/>
        </c:manualLayout>
      </c:layout>
      <c:barChart>
        <c:barDir val="col"/>
        <c:grouping val="clustered"/>
        <c:varyColors val="0"/>
        <c:ser>
          <c:idx val="0"/>
          <c:order val="0"/>
          <c:tx>
            <c:strRef>
              <c:f>'2_7_Normal Charts'!$D$5</c:f>
              <c:strCache>
                <c:ptCount val="1"/>
                <c:pt idx="0">
                  <c:v>Sales</c:v>
                </c:pt>
              </c:strCache>
            </c:strRef>
          </c:tx>
          <c:spPr>
            <a:gradFill rotWithShape="0">
              <a:gsLst>
                <a:gs pos="0">
                  <a:srgbClr val="000082"/>
                </a:gs>
                <a:gs pos="15000">
                  <a:srgbClr val="66008F"/>
                </a:gs>
                <a:gs pos="32499">
                  <a:srgbClr val="BA0066"/>
                </a:gs>
                <a:gs pos="45000">
                  <a:srgbClr val="FF0000"/>
                </a:gs>
                <a:gs pos="50000">
                  <a:srgbClr val="FF8200"/>
                </a:gs>
                <a:gs pos="55001">
                  <a:srgbClr val="FF0000"/>
                </a:gs>
                <a:gs pos="67501">
                  <a:srgbClr val="BA0066"/>
                </a:gs>
                <a:gs pos="85000">
                  <a:srgbClr val="66008F"/>
                </a:gs>
                <a:gs pos="100000">
                  <a:srgbClr val="000082"/>
                </a:gs>
              </a:gsLst>
              <a:lin ang="18900000" scaled="1"/>
            </a:gradFill>
            <a:ln w="12700">
              <a:solidFill>
                <a:srgbClr val="000000"/>
              </a:solidFill>
              <a:prstDash val="solid"/>
            </a:ln>
          </c:spPr>
          <c:invertIfNegative val="0"/>
          <c:cat>
            <c:strRef>
              <c:f>'2_7_Normal Charts'!$C$6:$C$8</c:f>
              <c:strCache>
                <c:ptCount val="3"/>
                <c:pt idx="0">
                  <c:v>January</c:v>
                </c:pt>
                <c:pt idx="1">
                  <c:v>February</c:v>
                </c:pt>
                <c:pt idx="2">
                  <c:v>March</c:v>
                </c:pt>
              </c:strCache>
            </c:strRef>
          </c:cat>
          <c:val>
            <c:numRef>
              <c:f>'2_7_Normal Charts'!$D$6:$D$8</c:f>
              <c:numCache>
                <c:formatCode>_("$"* #,##0_);_("$"* \(#,##0\);_("$"* "-"??_);_(@_)</c:formatCode>
                <c:ptCount val="3"/>
                <c:pt idx="0">
                  <c:v>352</c:v>
                </c:pt>
                <c:pt idx="1">
                  <c:v>483</c:v>
                </c:pt>
                <c:pt idx="2">
                  <c:v>528</c:v>
                </c:pt>
              </c:numCache>
            </c:numRef>
          </c:val>
          <c:extLst>
            <c:ext xmlns:c16="http://schemas.microsoft.com/office/drawing/2014/chart" uri="{C3380CC4-5D6E-409C-BE32-E72D297353CC}">
              <c16:uniqueId val="{00000000-7D9B-413E-8C55-9D9913E2C64F}"/>
            </c:ext>
          </c:extLst>
        </c:ser>
        <c:ser>
          <c:idx val="1"/>
          <c:order val="1"/>
          <c:tx>
            <c:strRef>
              <c:f>'2_7_Normal Charts'!$E$5</c:f>
              <c:strCache>
                <c:ptCount val="1"/>
                <c:pt idx="0">
                  <c:v>Cam</c:v>
                </c:pt>
              </c:strCache>
            </c:strRef>
          </c:tx>
          <c:spPr>
            <a:gradFill rotWithShape="0">
              <a:gsLst>
                <a:gs pos="0">
                  <a:srgbClr xmlns:mc="http://schemas.openxmlformats.org/markup-compatibility/2006" xmlns:a14="http://schemas.microsoft.com/office/drawing/2010/main" val="00FF00" mc:Ignorable="a14" a14:legacySpreadsheetColorIndex="11"/>
                </a:gs>
                <a:gs pos="100000">
                  <a:srgbClr xmlns:mc="http://schemas.openxmlformats.org/markup-compatibility/2006" xmlns:a14="http://schemas.microsoft.com/office/drawing/2010/main" val="007600" mc:Ignorable="a14" a14:legacySpreadsheetColorIndex="11">
                    <a:gamma/>
                    <a:shade val="46275"/>
                    <a:invGamma/>
                  </a:srgbClr>
                </a:gs>
              </a:gsLst>
              <a:lin ang="5400000" scaled="1"/>
            </a:gradFill>
            <a:ln w="12700">
              <a:solidFill>
                <a:srgbClr val="000000"/>
              </a:solidFill>
              <a:prstDash val="solid"/>
            </a:ln>
          </c:spPr>
          <c:invertIfNegative val="0"/>
          <c:cat>
            <c:strRef>
              <c:f>'2_7_Normal Charts'!$C$6:$C$8</c:f>
              <c:strCache>
                <c:ptCount val="3"/>
                <c:pt idx="0">
                  <c:v>January</c:v>
                </c:pt>
                <c:pt idx="1">
                  <c:v>February</c:v>
                </c:pt>
                <c:pt idx="2">
                  <c:v>March</c:v>
                </c:pt>
              </c:strCache>
            </c:strRef>
          </c:cat>
          <c:val>
            <c:numRef>
              <c:f>'2_7_Normal Charts'!$E$6:$E$8</c:f>
              <c:numCache>
                <c:formatCode>_("$"* #,##0_);_("$"* \(#,##0\);_("$"* "-"??_);_(@_)</c:formatCode>
                <c:ptCount val="3"/>
                <c:pt idx="0">
                  <c:v>467</c:v>
                </c:pt>
                <c:pt idx="1">
                  <c:v>539</c:v>
                </c:pt>
                <c:pt idx="2">
                  <c:v>465</c:v>
                </c:pt>
              </c:numCache>
            </c:numRef>
          </c:val>
          <c:extLst>
            <c:ext xmlns:c16="http://schemas.microsoft.com/office/drawing/2014/chart" uri="{C3380CC4-5D6E-409C-BE32-E72D297353CC}">
              <c16:uniqueId val="{00000001-7D9B-413E-8C55-9D9913E2C64F}"/>
            </c:ext>
          </c:extLst>
        </c:ser>
        <c:ser>
          <c:idx val="2"/>
          <c:order val="2"/>
          <c:tx>
            <c:strRef>
              <c:f>'2_7_Normal Charts'!$F$5</c:f>
              <c:strCache>
                <c:ptCount val="1"/>
                <c:pt idx="0">
                  <c:v>Jo</c:v>
                </c:pt>
              </c:strCache>
            </c:strRef>
          </c:tx>
          <c:spPr>
            <a:gradFill rotWithShape="0">
              <a:gsLst>
                <a:gs pos="0">
                  <a:srgbClr val="8C3D91"/>
                </a:gs>
                <a:gs pos="12000">
                  <a:srgbClr val="7005D4"/>
                </a:gs>
                <a:gs pos="30000">
                  <a:srgbClr val="181CC7"/>
                </a:gs>
                <a:gs pos="60001">
                  <a:srgbClr val="0A128C"/>
                </a:gs>
                <a:gs pos="100000">
                  <a:srgbClr val="000000"/>
                </a:gs>
              </a:gsLst>
              <a:path path="rect">
                <a:fillToRect l="50000" t="50000" r="50000" b="50000"/>
              </a:path>
            </a:gradFill>
            <a:ln w="12700">
              <a:solidFill>
                <a:srgbClr val="000000"/>
              </a:solidFill>
              <a:prstDash val="solid"/>
            </a:ln>
          </c:spPr>
          <c:invertIfNegative val="0"/>
          <c:cat>
            <c:strRef>
              <c:f>'2_7_Normal Charts'!$C$6:$C$8</c:f>
              <c:strCache>
                <c:ptCount val="3"/>
                <c:pt idx="0">
                  <c:v>January</c:v>
                </c:pt>
                <c:pt idx="1">
                  <c:v>February</c:v>
                </c:pt>
                <c:pt idx="2">
                  <c:v>March</c:v>
                </c:pt>
              </c:strCache>
            </c:strRef>
          </c:cat>
          <c:val>
            <c:numRef>
              <c:f>'2_7_Normal Charts'!$F$6:$F$8</c:f>
              <c:numCache>
                <c:formatCode>_("$"* #,##0_);_("$"* \(#,##0\);_("$"* "-"??_);_(@_)</c:formatCode>
                <c:ptCount val="3"/>
                <c:pt idx="0">
                  <c:v>499</c:v>
                </c:pt>
                <c:pt idx="1">
                  <c:v>519</c:v>
                </c:pt>
                <c:pt idx="2">
                  <c:v>432</c:v>
                </c:pt>
              </c:numCache>
            </c:numRef>
          </c:val>
          <c:extLst>
            <c:ext xmlns:c16="http://schemas.microsoft.com/office/drawing/2014/chart" uri="{C3380CC4-5D6E-409C-BE32-E72D297353CC}">
              <c16:uniqueId val="{00000002-7D9B-413E-8C55-9D9913E2C64F}"/>
            </c:ext>
          </c:extLst>
        </c:ser>
        <c:dLbls>
          <c:showLegendKey val="0"/>
          <c:showVal val="0"/>
          <c:showCatName val="0"/>
          <c:showSerName val="0"/>
          <c:showPercent val="0"/>
          <c:showBubbleSize val="0"/>
        </c:dLbls>
        <c:gapWidth val="150"/>
        <c:axId val="53165440"/>
        <c:axId val="53171328"/>
      </c:barChart>
      <c:catAx>
        <c:axId val="53165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171328"/>
        <c:crosses val="autoZero"/>
        <c:auto val="1"/>
        <c:lblAlgn val="ctr"/>
        <c:lblOffset val="100"/>
        <c:tickLblSkip val="1"/>
        <c:tickMarkSkip val="1"/>
        <c:noMultiLvlLbl val="0"/>
      </c:catAx>
      <c:valAx>
        <c:axId val="53171328"/>
        <c:scaling>
          <c:orientation val="minMax"/>
        </c:scaling>
        <c:delete val="0"/>
        <c:axPos val="l"/>
        <c:majorGridlines>
          <c:spPr>
            <a:ln w="3175">
              <a:solidFill>
                <a:srgbClr val="000000"/>
              </a:solidFill>
              <a:prstDash val="solid"/>
            </a:ln>
          </c:spPr>
        </c:majorGridlines>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53165440"/>
        <c:crosses val="autoZero"/>
        <c:crossBetween val="between"/>
      </c:valAx>
      <c:spPr>
        <a:solidFill>
          <a:srgbClr val="FFFFFF"/>
        </a:solidFill>
        <a:ln w="12700">
          <a:solidFill>
            <a:srgbClr val="808080"/>
          </a:solidFill>
          <a:prstDash val="solid"/>
        </a:ln>
      </c:spPr>
    </c:plotArea>
    <c:legend>
      <c:legendPos val="r"/>
      <c:layout>
        <c:manualLayout>
          <c:xMode val="edge"/>
          <c:yMode val="edge"/>
          <c:x val="0.79846876847903892"/>
          <c:y val="2.8125787225658457E-2"/>
          <c:w val="0.18214131649385412"/>
          <c:h val="0.35955154810269296"/>
        </c:manualLayout>
      </c:layout>
      <c:overlay val="0"/>
      <c:spPr>
        <a:solidFill>
          <a:srgbClr val="FFFFFF"/>
        </a:solidFill>
        <a:ln w="3175">
          <a:solidFill>
            <a:srgbClr val="000000"/>
          </a:solidFill>
          <a:prstDash val="solid"/>
        </a:ln>
        <a:effectLst>
          <a:outerShdw blurRad="50800" dist="38100" dir="2700000" algn="tl" rotWithShape="0">
            <a:prstClr val="black">
              <a:alpha val="40000"/>
            </a:prstClr>
          </a:outerShdw>
        </a:effectLst>
      </c:spPr>
      <c:txPr>
        <a:bodyPr/>
        <a:lstStyle/>
        <a:p>
          <a:pPr>
            <a:defRPr sz="16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'2_7_Dynamic Charts'!$O$4</c:f>
              <c:strCache>
                <c:ptCount val="1"/>
                <c:pt idx="0">
                  <c:v>Sales</c:v>
                </c:pt>
              </c:strCache>
            </c:strRef>
          </c:tx>
          <c:explosion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459-4F58-B301-6F05172150C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459-4F58-B301-6F05172150C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459-4F58-B301-6F05172150CC}"/>
              </c:ext>
            </c:extLst>
          </c:dPt>
          <c:cat>
            <c:strRef>
              <c:f>[0]!ChartMOnths</c:f>
              <c:strCache>
                <c:ptCount val="3"/>
                <c:pt idx="0">
                  <c:v>January</c:v>
                </c:pt>
                <c:pt idx="1">
                  <c:v>February</c:v>
                </c:pt>
                <c:pt idx="2">
                  <c:v>March</c:v>
                </c:pt>
              </c:strCache>
            </c:strRef>
          </c:cat>
          <c:val>
            <c:numRef>
              <c:f>[0]!ChartSales</c:f>
              <c:numCache>
                <c:formatCode>_("$"* #,##0_);_("$"* \(#,##0\);_("$"* "-"??_);_(@_)</c:formatCode>
                <c:ptCount val="3"/>
                <c:pt idx="0">
                  <c:v>352</c:v>
                </c:pt>
                <c:pt idx="1">
                  <c:v>483</c:v>
                </c:pt>
                <c:pt idx="2">
                  <c:v>528</c:v>
                </c:pt>
              </c:numCache>
            </c:numRef>
          </c:val>
          <c:extLst>
            <c:ext xmlns:c16="http://schemas.microsoft.com/office/drawing/2014/chart" uri="{C3380CC4-5D6E-409C-BE32-E72D297353CC}">
              <c16:uniqueId val="{00000000-1CC5-47E0-9B1D-62D6640FADA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tmp"/><Relationship Id="rId1" Type="http://schemas.openxmlformats.org/officeDocument/2006/relationships/image" Target="../media/image8.emf"/><Relationship Id="rId4"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tmp"/></Relationships>
</file>

<file path=xl/drawings/_rels/drawing12.xml.rels><?xml version="1.0" encoding="UTF-8" standalone="yes"?>
<Relationships xmlns="http://schemas.openxmlformats.org/package/2006/relationships"><Relationship Id="rId1" Type="http://schemas.openxmlformats.org/officeDocument/2006/relationships/image" Target="../media/image13.tmp"/></Relationships>
</file>

<file path=xl/drawings/_rels/drawing13.xml.rels><?xml version="1.0" encoding="UTF-8" standalone="yes"?>
<Relationships xmlns="http://schemas.openxmlformats.org/package/2006/relationships"><Relationship Id="rId2" Type="http://schemas.openxmlformats.org/officeDocument/2006/relationships/image" Target="../media/image15.tmp"/><Relationship Id="rId1" Type="http://schemas.openxmlformats.org/officeDocument/2006/relationships/image" Target="../media/image14.em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3.tmp"/></Relationships>
</file>

<file path=xl/drawings/_rels/drawing5.xml.rels><?xml version="1.0" encoding="UTF-8" standalone="yes"?>
<Relationships xmlns="http://schemas.openxmlformats.org/package/2006/relationships"><Relationship Id="rId2" Type="http://schemas.openxmlformats.org/officeDocument/2006/relationships/image" Target="../media/image5.tmp"/><Relationship Id="rId1" Type="http://schemas.openxmlformats.org/officeDocument/2006/relationships/image" Target="../media/image4.tmp"/></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tmp"/></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3</xdr:col>
      <xdr:colOff>523874</xdr:colOff>
      <xdr:row>13</xdr:row>
      <xdr:rowOff>180976</xdr:rowOff>
    </xdr:from>
    <xdr:to>
      <xdr:col>8</xdr:col>
      <xdr:colOff>123825</xdr:colOff>
      <xdr:row>18</xdr:row>
      <xdr:rowOff>171450</xdr:rowOff>
    </xdr:to>
    <xdr:grpSp>
      <xdr:nvGrpSpPr>
        <xdr:cNvPr id="2" name="Group 1">
          <a:extLst>
            <a:ext uri="{FF2B5EF4-FFF2-40B4-BE49-F238E27FC236}">
              <a16:creationId xmlns:a16="http://schemas.microsoft.com/office/drawing/2014/main" id="{771AC88E-7224-4B03-B4D2-9D53ABD53B05}"/>
            </a:ext>
          </a:extLst>
        </xdr:cNvPr>
        <xdr:cNvGrpSpPr/>
      </xdr:nvGrpSpPr>
      <xdr:grpSpPr>
        <a:xfrm>
          <a:off x="2352674" y="3371851"/>
          <a:ext cx="2466976" cy="1162049"/>
          <a:chOff x="3038474" y="2724151"/>
          <a:chExt cx="3381376" cy="1162049"/>
        </a:xfrm>
      </xdr:grpSpPr>
      <xdr:sp macro="" textlink="">
        <xdr:nvSpPr>
          <xdr:cNvPr id="3" name="TextBox 2">
            <a:extLst>
              <a:ext uri="{FF2B5EF4-FFF2-40B4-BE49-F238E27FC236}">
                <a16:creationId xmlns:a16="http://schemas.microsoft.com/office/drawing/2014/main" id="{64004792-5FAC-EEB5-6593-D20B283FF3F9}"/>
              </a:ext>
            </a:extLst>
          </xdr:cNvPr>
          <xdr:cNvSpPr txBox="1"/>
        </xdr:nvSpPr>
        <xdr:spPr>
          <a:xfrm>
            <a:off x="3038474" y="3181350"/>
            <a:ext cx="3381376"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lightRig rig="flat" dir="tl">
                <a:rot lat="0" lon="0" rev="6600000"/>
              </a:lightRig>
            </a:scene3d>
            <a:sp3d extrusionH="25400" contourW="8890">
              <a:bevelT w="38100" h="31750"/>
              <a:contourClr>
                <a:schemeClr val="accent2">
                  <a:shade val="75000"/>
                </a:schemeClr>
              </a:contourClr>
            </a:sp3d>
          </a:bodyPr>
          <a:lstStyle/>
          <a:p>
            <a:r>
              <a:rPr lang="en-US" sz="3600" b="1" cap="none" spc="0">
                <a:ln w="11430"/>
                <a:solidFill>
                  <a:srgbClr val="002060"/>
                </a:solidFill>
                <a:effectLst>
                  <a:outerShdw blurRad="50800" dist="39000" dir="5460000" algn="tl">
                    <a:srgbClr val="000000">
                      <a:alpha val="38000"/>
                    </a:srgbClr>
                  </a:outerShdw>
                </a:effectLst>
              </a:rPr>
              <a:t>=SUM(B4:C10)</a:t>
            </a:r>
          </a:p>
        </xdr:txBody>
      </xdr:sp>
      <xdr:sp macro="" textlink="">
        <xdr:nvSpPr>
          <xdr:cNvPr id="4" name="Left Brace 3">
            <a:extLst>
              <a:ext uri="{FF2B5EF4-FFF2-40B4-BE49-F238E27FC236}">
                <a16:creationId xmlns:a16="http://schemas.microsoft.com/office/drawing/2014/main" id="{6DC019D3-0F50-688A-2D9E-69030F3B62D8}"/>
              </a:ext>
            </a:extLst>
          </xdr:cNvPr>
          <xdr:cNvSpPr/>
        </xdr:nvSpPr>
        <xdr:spPr>
          <a:xfrm rot="5400000">
            <a:off x="3638550" y="2676526"/>
            <a:ext cx="323850" cy="847725"/>
          </a:xfrm>
          <a:prstGeom prst="leftBrace">
            <a:avLst>
              <a:gd name="adj1" fmla="val 40686"/>
              <a:gd name="adj2" fmla="val 50000"/>
            </a:avLst>
          </a:prstGeom>
          <a:ln w="19050"/>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lang="en-US" sz="1100"/>
          </a:p>
        </xdr:txBody>
      </xdr:sp>
      <xdr:sp macro="" textlink="">
        <xdr:nvSpPr>
          <xdr:cNvPr id="5" name="TextBox 4">
            <a:extLst>
              <a:ext uri="{FF2B5EF4-FFF2-40B4-BE49-F238E27FC236}">
                <a16:creationId xmlns:a16="http://schemas.microsoft.com/office/drawing/2014/main" id="{074FD7D9-022E-A961-348B-52FDDA2F67A6}"/>
              </a:ext>
            </a:extLst>
          </xdr:cNvPr>
          <xdr:cNvSpPr txBox="1"/>
        </xdr:nvSpPr>
        <xdr:spPr>
          <a:xfrm>
            <a:off x="3162300" y="2724151"/>
            <a:ext cx="1301382"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en-US" sz="1200"/>
              <a:t>Name of Function</a:t>
            </a:r>
          </a:p>
        </xdr:txBody>
      </xdr:sp>
      <xdr:sp macro="" textlink="">
        <xdr:nvSpPr>
          <xdr:cNvPr id="6" name="Left Brace 5">
            <a:extLst>
              <a:ext uri="{FF2B5EF4-FFF2-40B4-BE49-F238E27FC236}">
                <a16:creationId xmlns:a16="http://schemas.microsoft.com/office/drawing/2014/main" id="{BD5C87C5-16DD-7362-88C6-CA7B134681DB}"/>
              </a:ext>
            </a:extLst>
          </xdr:cNvPr>
          <xdr:cNvSpPr/>
        </xdr:nvSpPr>
        <xdr:spPr>
          <a:xfrm rot="5400000">
            <a:off x="4883943" y="2516982"/>
            <a:ext cx="323850" cy="1166812"/>
          </a:xfrm>
          <a:prstGeom prst="leftBrace">
            <a:avLst>
              <a:gd name="adj1" fmla="val 40686"/>
              <a:gd name="adj2" fmla="val 50000"/>
            </a:avLst>
          </a:prstGeom>
          <a:ln w="19050"/>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lang="en-US" sz="1100"/>
          </a:p>
        </xdr:txBody>
      </xdr:sp>
      <xdr:sp macro="" textlink="">
        <xdr:nvSpPr>
          <xdr:cNvPr id="7" name="TextBox 6">
            <a:extLst>
              <a:ext uri="{FF2B5EF4-FFF2-40B4-BE49-F238E27FC236}">
                <a16:creationId xmlns:a16="http://schemas.microsoft.com/office/drawing/2014/main" id="{2AB4D09A-D8BA-D83D-0431-896302BCA4EB}"/>
              </a:ext>
            </a:extLst>
          </xdr:cNvPr>
          <xdr:cNvSpPr txBox="1"/>
        </xdr:nvSpPr>
        <xdr:spPr>
          <a:xfrm>
            <a:off x="4438650" y="2724151"/>
            <a:ext cx="120015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US" sz="1200"/>
              <a:t>Arguments</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257175</xdr:colOff>
      <xdr:row>1</xdr:row>
      <xdr:rowOff>228600</xdr:rowOff>
    </xdr:from>
    <xdr:to>
      <xdr:col>15</xdr:col>
      <xdr:colOff>377337</xdr:colOff>
      <xdr:row>21</xdr:row>
      <xdr:rowOff>146538</xdr:rowOff>
    </xdr:to>
    <xdr:pic>
      <xdr:nvPicPr>
        <xdr:cNvPr id="2" name="Picture 1">
          <a:extLst>
            <a:ext uri="{FF2B5EF4-FFF2-40B4-BE49-F238E27FC236}">
              <a16:creationId xmlns:a16="http://schemas.microsoft.com/office/drawing/2014/main" id="{7B65DDED-F659-47C8-A93A-B4209A8DE3C3}"/>
            </a:ext>
          </a:extLst>
        </xdr:cNvPr>
        <xdr:cNvPicPr>
          <a:picLocks noChangeAspect="1"/>
        </xdr:cNvPicPr>
      </xdr:nvPicPr>
      <xdr:blipFill>
        <a:blip xmlns:r="http://schemas.openxmlformats.org/officeDocument/2006/relationships" r:embed="rId1"/>
        <a:stretch>
          <a:fillRect/>
        </a:stretch>
      </xdr:blipFill>
      <xdr:spPr>
        <a:xfrm>
          <a:off x="6905625" y="571500"/>
          <a:ext cx="5235087" cy="5518638"/>
        </a:xfrm>
        <a:prstGeom prst="rect">
          <a:avLst/>
        </a:prstGeom>
        <a:ln w="12700">
          <a:solidFill>
            <a:schemeClr val="tx1"/>
          </a:solidFill>
        </a:ln>
      </xdr:spPr>
    </xdr:pic>
    <xdr:clientData/>
  </xdr:twoCellAnchor>
  <xdr:twoCellAnchor editAs="oneCell">
    <xdr:from>
      <xdr:col>16</xdr:col>
      <xdr:colOff>0</xdr:colOff>
      <xdr:row>1</xdr:row>
      <xdr:rowOff>228600</xdr:rowOff>
    </xdr:from>
    <xdr:to>
      <xdr:col>22</xdr:col>
      <xdr:colOff>210038</xdr:colOff>
      <xdr:row>9</xdr:row>
      <xdr:rowOff>202635</xdr:rowOff>
    </xdr:to>
    <xdr:pic>
      <xdr:nvPicPr>
        <xdr:cNvPr id="3" name="Picture 2" descr="A screenshot of a computer&#10;&#10;Description automatically generated">
          <a:extLst>
            <a:ext uri="{FF2B5EF4-FFF2-40B4-BE49-F238E27FC236}">
              <a16:creationId xmlns:a16="http://schemas.microsoft.com/office/drawing/2014/main" id="{D7202CA4-FA07-4806-A90B-8E5DD741BDE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185" r="1185" b="1859"/>
        <a:stretch/>
      </xdr:blipFill>
      <xdr:spPr>
        <a:xfrm>
          <a:off x="12344400" y="571500"/>
          <a:ext cx="3696188" cy="2374335"/>
        </a:xfrm>
        <a:prstGeom prst="rect">
          <a:avLst/>
        </a:prstGeom>
        <a:ln w="12700">
          <a:solidFill>
            <a:schemeClr val="tx1"/>
          </a:solidFill>
        </a:ln>
      </xdr:spPr>
    </xdr:pic>
    <xdr:clientData/>
  </xdr:twoCellAnchor>
  <xdr:twoCellAnchor editAs="oneCell">
    <xdr:from>
      <xdr:col>7</xdr:col>
      <xdr:colOff>501580</xdr:colOff>
      <xdr:row>27</xdr:row>
      <xdr:rowOff>52963</xdr:rowOff>
    </xdr:from>
    <xdr:to>
      <xdr:col>21</xdr:col>
      <xdr:colOff>137956</xdr:colOff>
      <xdr:row>31</xdr:row>
      <xdr:rowOff>125792</xdr:rowOff>
    </xdr:to>
    <xdr:pic>
      <xdr:nvPicPr>
        <xdr:cNvPr id="4" name="Picture 3">
          <a:extLst>
            <a:ext uri="{FF2B5EF4-FFF2-40B4-BE49-F238E27FC236}">
              <a16:creationId xmlns:a16="http://schemas.microsoft.com/office/drawing/2014/main" id="{4922B78A-12E3-415E-8E78-3FF0CF25FD3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64030" y="5186938"/>
          <a:ext cx="7789776" cy="1139629"/>
        </a:xfrm>
        <a:prstGeom prst="rect">
          <a:avLst/>
        </a:prstGeom>
      </xdr:spPr>
    </xdr:pic>
    <xdr:clientData/>
  </xdr:twoCellAnchor>
  <xdr:twoCellAnchor editAs="oneCell">
    <xdr:from>
      <xdr:col>22</xdr:col>
      <xdr:colOff>428625</xdr:colOff>
      <xdr:row>1</xdr:row>
      <xdr:rowOff>228600</xdr:rowOff>
    </xdr:from>
    <xdr:to>
      <xdr:col>33</xdr:col>
      <xdr:colOff>264385</xdr:colOff>
      <xdr:row>26</xdr:row>
      <xdr:rowOff>42744</xdr:rowOff>
    </xdr:to>
    <xdr:pic>
      <xdr:nvPicPr>
        <xdr:cNvPr id="5" name="Picture 4">
          <a:extLst>
            <a:ext uri="{FF2B5EF4-FFF2-40B4-BE49-F238E27FC236}">
              <a16:creationId xmlns:a16="http://schemas.microsoft.com/office/drawing/2014/main" id="{2FE41E85-E806-4F82-A1F2-D6971D3C2D0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259175" y="571500"/>
          <a:ext cx="6227035" cy="674834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0</xdr:colOff>
      <xdr:row>21</xdr:row>
      <xdr:rowOff>33618</xdr:rowOff>
    </xdr:from>
    <xdr:to>
      <xdr:col>25</xdr:col>
      <xdr:colOff>266619</xdr:colOff>
      <xdr:row>28</xdr:row>
      <xdr:rowOff>189665</xdr:rowOff>
    </xdr:to>
    <xdr:pic>
      <xdr:nvPicPr>
        <xdr:cNvPr id="2" name="Picture 1" descr="A screenshot of a computer&#10;&#10;AI-generated content may be incorrect.">
          <a:extLst>
            <a:ext uri="{FF2B5EF4-FFF2-40B4-BE49-F238E27FC236}">
              <a16:creationId xmlns:a16="http://schemas.microsoft.com/office/drawing/2014/main" id="{A66E588A-6618-8E8F-2B58-0879E2651F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282147" y="6028765"/>
          <a:ext cx="7449590" cy="2038635"/>
        </a:xfrm>
        <a:prstGeom prst="rect">
          <a:avLst/>
        </a:prstGeom>
        <a:ln>
          <a:solidFill>
            <a:schemeClr val="bg1">
              <a:lumMod val="75000"/>
            </a:schemeClr>
          </a:solidFill>
        </a:ln>
      </xdr:spPr>
    </xdr:pic>
    <xdr:clientData/>
  </xdr:twoCellAnchor>
  <xdr:twoCellAnchor editAs="oneCell">
    <xdr:from>
      <xdr:col>29</xdr:col>
      <xdr:colOff>98051</xdr:colOff>
      <xdr:row>20</xdr:row>
      <xdr:rowOff>257174</xdr:rowOff>
    </xdr:from>
    <xdr:to>
      <xdr:col>32</xdr:col>
      <xdr:colOff>44263</xdr:colOff>
      <xdr:row>30</xdr:row>
      <xdr:rowOff>91887</xdr:rowOff>
    </xdr:to>
    <mc:AlternateContent xmlns:mc="http://schemas.openxmlformats.org/markup-compatibility/2006" xmlns:a14="http://schemas.microsoft.com/office/drawing/2010/main">
      <mc:Choice Requires="a14">
        <xdr:graphicFrame macro="">
          <xdr:nvGraphicFramePr>
            <xdr:cNvPr id="3" name="Service Manager">
              <a:extLst>
                <a:ext uri="{FF2B5EF4-FFF2-40B4-BE49-F238E27FC236}">
                  <a16:creationId xmlns:a16="http://schemas.microsoft.com/office/drawing/2014/main" id="{494E5B5F-C789-1E86-1F6E-FBBC96798E45}"/>
                </a:ext>
              </a:extLst>
            </xdr:cNvPr>
            <xdr:cNvGraphicFramePr/>
          </xdr:nvGraphicFramePr>
          <xdr:xfrm>
            <a:off x="0" y="0"/>
            <a:ext cx="0" cy="0"/>
          </xdr:xfrm>
          <a:graphic>
            <a:graphicData uri="http://schemas.microsoft.com/office/drawing/2010/slicer">
              <sle:slicer xmlns:sle="http://schemas.microsoft.com/office/drawing/2010/slicer" name="Service Manager"/>
            </a:graphicData>
          </a:graphic>
        </xdr:graphicFrame>
      </mc:Choice>
      <mc:Fallback xmlns="">
        <xdr:sp macro="" textlink="">
          <xdr:nvSpPr>
            <xdr:cNvPr id="0" name=""/>
            <xdr:cNvSpPr>
              <a:spLocks noTextEdit="1"/>
            </xdr:cNvSpPr>
          </xdr:nvSpPr>
          <xdr:spPr>
            <a:xfrm>
              <a:off x="26274992" y="598338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26</xdr:col>
      <xdr:colOff>36419</xdr:colOff>
      <xdr:row>20</xdr:row>
      <xdr:rowOff>262778</xdr:rowOff>
    </xdr:from>
    <xdr:to>
      <xdr:col>28</xdr:col>
      <xdr:colOff>654983</xdr:colOff>
      <xdr:row>30</xdr:row>
      <xdr:rowOff>97491</xdr:rowOff>
    </xdr:to>
    <mc:AlternateContent xmlns:mc="http://schemas.openxmlformats.org/markup-compatibility/2006" xmlns:a14="http://schemas.microsoft.com/office/drawing/2010/main">
      <mc:Choice Requires="a14">
        <xdr:graphicFrame macro="">
          <xdr:nvGraphicFramePr>
            <xdr:cNvPr id="4" name="Vehicle Type">
              <a:extLst>
                <a:ext uri="{FF2B5EF4-FFF2-40B4-BE49-F238E27FC236}">
                  <a16:creationId xmlns:a16="http://schemas.microsoft.com/office/drawing/2014/main" id="{9C7FBE56-0588-B98B-3BDB-4090A98B249D}"/>
                </a:ext>
              </a:extLst>
            </xdr:cNvPr>
            <xdr:cNvGraphicFramePr/>
          </xdr:nvGraphicFramePr>
          <xdr:xfrm>
            <a:off x="0" y="0"/>
            <a:ext cx="0" cy="0"/>
          </xdr:xfrm>
          <a:graphic>
            <a:graphicData uri="http://schemas.microsoft.com/office/drawing/2010/slicer">
              <sle:slicer xmlns:sle="http://schemas.microsoft.com/office/drawing/2010/slicer" name="Vehicle Type"/>
            </a:graphicData>
          </a:graphic>
        </xdr:graphicFrame>
      </mc:Choice>
      <mc:Fallback xmlns="">
        <xdr:sp macro="" textlink="">
          <xdr:nvSpPr>
            <xdr:cNvPr id="0" name=""/>
            <xdr:cNvSpPr>
              <a:spLocks noTextEdit="1"/>
            </xdr:cNvSpPr>
          </xdr:nvSpPr>
          <xdr:spPr>
            <a:xfrm>
              <a:off x="24185095" y="5988984"/>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32</xdr:col>
      <xdr:colOff>346261</xdr:colOff>
      <xdr:row>20</xdr:row>
      <xdr:rowOff>237565</xdr:rowOff>
    </xdr:from>
    <xdr:to>
      <xdr:col>35</xdr:col>
      <xdr:colOff>180414</xdr:colOff>
      <xdr:row>30</xdr:row>
      <xdr:rowOff>72278</xdr:rowOff>
    </xdr:to>
    <mc:AlternateContent xmlns:mc="http://schemas.openxmlformats.org/markup-compatibility/2006" xmlns:a14="http://schemas.microsoft.com/office/drawing/2010/main">
      <mc:Choice Requires="a14">
        <xdr:graphicFrame macro="">
          <xdr:nvGraphicFramePr>
            <xdr:cNvPr id="5" name="Leader Group">
              <a:extLst>
                <a:ext uri="{FF2B5EF4-FFF2-40B4-BE49-F238E27FC236}">
                  <a16:creationId xmlns:a16="http://schemas.microsoft.com/office/drawing/2014/main" id="{9FA57944-7C24-7C33-8891-77E543227DAE}"/>
                </a:ext>
              </a:extLst>
            </xdr:cNvPr>
            <xdr:cNvGraphicFramePr/>
          </xdr:nvGraphicFramePr>
          <xdr:xfrm>
            <a:off x="0" y="0"/>
            <a:ext cx="0" cy="0"/>
          </xdr:xfrm>
          <a:graphic>
            <a:graphicData uri="http://schemas.microsoft.com/office/drawing/2010/slicer">
              <sle:slicer xmlns:sle="http://schemas.microsoft.com/office/drawing/2010/slicer" name="Leader Group"/>
            </a:graphicData>
          </a:graphic>
        </xdr:graphicFrame>
      </mc:Choice>
      <mc:Fallback xmlns="">
        <xdr:sp macro="" textlink="">
          <xdr:nvSpPr>
            <xdr:cNvPr id="0" name=""/>
            <xdr:cNvSpPr>
              <a:spLocks noTextEdit="1"/>
            </xdr:cNvSpPr>
          </xdr:nvSpPr>
          <xdr:spPr>
            <a:xfrm>
              <a:off x="28405790" y="5963771"/>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156882</xdr:colOff>
      <xdr:row>21</xdr:row>
      <xdr:rowOff>11204</xdr:rowOff>
    </xdr:from>
    <xdr:to>
      <xdr:col>6</xdr:col>
      <xdr:colOff>362043</xdr:colOff>
      <xdr:row>38</xdr:row>
      <xdr:rowOff>18890</xdr:rowOff>
    </xdr:to>
    <xdr:pic>
      <xdr:nvPicPr>
        <xdr:cNvPr id="4" name="Picture 3" descr="A screenshot of a computer&#10;&#10;AI-generated content may be incorrect.">
          <a:extLst>
            <a:ext uri="{FF2B5EF4-FFF2-40B4-BE49-F238E27FC236}">
              <a16:creationId xmlns:a16="http://schemas.microsoft.com/office/drawing/2014/main" id="{8E23D54B-AA77-6AEC-5F8B-469C879C75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6882" y="6533028"/>
          <a:ext cx="4967661" cy="5408921"/>
        </a:xfrm>
        <a:prstGeom prst="rect">
          <a:avLst/>
        </a:prstGeom>
      </xdr:spPr>
    </xdr:pic>
    <xdr:clientData/>
  </xdr:twoCellAnchor>
  <xdr:twoCellAnchor editAs="oneCell">
    <xdr:from>
      <xdr:col>0</xdr:col>
      <xdr:colOff>156883</xdr:colOff>
      <xdr:row>57</xdr:row>
      <xdr:rowOff>145676</xdr:rowOff>
    </xdr:from>
    <xdr:to>
      <xdr:col>6</xdr:col>
      <xdr:colOff>22413</xdr:colOff>
      <xdr:row>65</xdr:row>
      <xdr:rowOff>24512</xdr:rowOff>
    </xdr:to>
    <xdr:pic>
      <xdr:nvPicPr>
        <xdr:cNvPr id="2" name="Picture 1" descr="A screenshot of a computer&#10;&#10;AI-generated content may be incorrect.">
          <a:extLst>
            <a:ext uri="{FF2B5EF4-FFF2-40B4-BE49-F238E27FC236}">
              <a16:creationId xmlns:a16="http://schemas.microsoft.com/office/drawing/2014/main" id="{CEDCE046-7ACC-E471-278A-B4884467BF8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3037"/>
        <a:stretch/>
      </xdr:blipFill>
      <xdr:spPr>
        <a:xfrm>
          <a:off x="156883" y="17873382"/>
          <a:ext cx="4628030" cy="236654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0</xdr:colOff>
      <xdr:row>5</xdr:row>
      <xdr:rowOff>0</xdr:rowOff>
    </xdr:from>
    <xdr:to>
      <xdr:col>14</xdr:col>
      <xdr:colOff>95250</xdr:colOff>
      <xdr:row>15</xdr:row>
      <xdr:rowOff>152400</xdr:rowOff>
    </xdr:to>
    <xdr:pic>
      <xdr:nvPicPr>
        <xdr:cNvPr id="2" name="Picture 1">
          <a:extLst>
            <a:ext uri="{FF2B5EF4-FFF2-40B4-BE49-F238E27FC236}">
              <a16:creationId xmlns:a16="http://schemas.microsoft.com/office/drawing/2014/main" id="{676921AE-D10E-47A0-9CCC-D49EF05AEFE0}"/>
            </a:ext>
          </a:extLst>
        </xdr:cNvPr>
        <xdr:cNvPicPr>
          <a:picLocks noChangeAspect="1"/>
        </xdr:cNvPicPr>
      </xdr:nvPicPr>
      <xdr:blipFill>
        <a:blip xmlns:r="http://schemas.openxmlformats.org/officeDocument/2006/relationships" r:embed="rId1"/>
        <a:stretch>
          <a:fillRect/>
        </a:stretch>
      </xdr:blipFill>
      <xdr:spPr>
        <a:xfrm>
          <a:off x="5019675" y="1066800"/>
          <a:ext cx="3752850" cy="2438400"/>
        </a:xfrm>
        <a:prstGeom prst="rect">
          <a:avLst/>
        </a:prstGeom>
        <a:ln w="12700">
          <a:solidFill>
            <a:schemeClr val="tx1"/>
          </a:solidFill>
        </a:ln>
      </xdr:spPr>
    </xdr:pic>
    <xdr:clientData/>
  </xdr:twoCellAnchor>
  <xdr:twoCellAnchor editAs="oneCell">
    <xdr:from>
      <xdr:col>14</xdr:col>
      <xdr:colOff>352425</xdr:colOff>
      <xdr:row>2</xdr:row>
      <xdr:rowOff>400050</xdr:rowOff>
    </xdr:from>
    <xdr:to>
      <xdr:col>18</xdr:col>
      <xdr:colOff>307977</xdr:colOff>
      <xdr:row>15</xdr:row>
      <xdr:rowOff>160558</xdr:rowOff>
    </xdr:to>
    <xdr:pic>
      <xdr:nvPicPr>
        <xdr:cNvPr id="3" name="Picture 2" descr="A screenshot of a computer&#10;&#10;Description automatically generated">
          <a:extLst>
            <a:ext uri="{FF2B5EF4-FFF2-40B4-BE49-F238E27FC236}">
              <a16:creationId xmlns:a16="http://schemas.microsoft.com/office/drawing/2014/main" id="{D71880AE-F509-45D2-A456-BDBA337E30A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109" r="1109" b="1266"/>
        <a:stretch/>
      </xdr:blipFill>
      <xdr:spPr>
        <a:xfrm>
          <a:off x="9029700" y="400050"/>
          <a:ext cx="2393952" cy="3113308"/>
        </a:xfrm>
        <a:prstGeom prst="rect">
          <a:avLst/>
        </a:prstGeom>
        <a:ln w="127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104777</xdr:colOff>
      <xdr:row>11</xdr:row>
      <xdr:rowOff>104775</xdr:rowOff>
    </xdr:from>
    <xdr:to>
      <xdr:col>5</xdr:col>
      <xdr:colOff>447675</xdr:colOff>
      <xdr:row>11</xdr:row>
      <xdr:rowOff>104777</xdr:rowOff>
    </xdr:to>
    <xdr:cxnSp macro="">
      <xdr:nvCxnSpPr>
        <xdr:cNvPr id="2" name="Straight Arrow Connector 1">
          <a:extLst>
            <a:ext uri="{FF2B5EF4-FFF2-40B4-BE49-F238E27FC236}">
              <a16:creationId xmlns:a16="http://schemas.microsoft.com/office/drawing/2014/main" id="{9F921141-6256-495D-9D0F-37212014B0E3}"/>
            </a:ext>
          </a:extLst>
        </xdr:cNvPr>
        <xdr:cNvCxnSpPr/>
      </xdr:nvCxnSpPr>
      <xdr:spPr>
        <a:xfrm rot="10800000" flipV="1">
          <a:off x="4057652" y="1838325"/>
          <a:ext cx="800098" cy="2"/>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209550</xdr:colOff>
      <xdr:row>1</xdr:row>
      <xdr:rowOff>219075</xdr:rowOff>
    </xdr:from>
    <xdr:to>
      <xdr:col>2</xdr:col>
      <xdr:colOff>409575</xdr:colOff>
      <xdr:row>30</xdr:row>
      <xdr:rowOff>125882</xdr:rowOff>
    </xdr:to>
    <xdr:pic>
      <xdr:nvPicPr>
        <xdr:cNvPr id="2" name="Picture 1">
          <a:extLst>
            <a:ext uri="{FF2B5EF4-FFF2-40B4-BE49-F238E27FC236}">
              <a16:creationId xmlns:a16="http://schemas.microsoft.com/office/drawing/2014/main" id="{B4EE4494-2249-4755-9E07-DFD588122EDD}"/>
            </a:ext>
          </a:extLst>
        </xdr:cNvPr>
        <xdr:cNvPicPr>
          <a:picLocks noChangeAspect="1"/>
        </xdr:cNvPicPr>
      </xdr:nvPicPr>
      <xdr:blipFill>
        <a:blip xmlns:r="http://schemas.openxmlformats.org/officeDocument/2006/relationships" r:embed="rId1"/>
        <a:stretch>
          <a:fillRect/>
        </a:stretch>
      </xdr:blipFill>
      <xdr:spPr>
        <a:xfrm>
          <a:off x="209550" y="561975"/>
          <a:ext cx="4629150" cy="8164982"/>
        </a:xfrm>
        <a:prstGeom prst="rect">
          <a:avLst/>
        </a:prstGeom>
        <a:ln w="12700">
          <a:solidFill>
            <a:schemeClr val="tx1"/>
          </a:solidFill>
        </a:ln>
      </xdr:spPr>
    </xdr:pic>
    <xdr:clientData/>
  </xdr:twoCellAnchor>
  <xdr:twoCellAnchor editAs="oneCell">
    <xdr:from>
      <xdr:col>3</xdr:col>
      <xdr:colOff>590550</xdr:colOff>
      <xdr:row>17</xdr:row>
      <xdr:rowOff>323850</xdr:rowOff>
    </xdr:from>
    <xdr:to>
      <xdr:col>8</xdr:col>
      <xdr:colOff>410341</xdr:colOff>
      <xdr:row>30</xdr:row>
      <xdr:rowOff>48092</xdr:rowOff>
    </xdr:to>
    <xdr:pic>
      <xdr:nvPicPr>
        <xdr:cNvPr id="3" name="Picture 2">
          <a:extLst>
            <a:ext uri="{FF2B5EF4-FFF2-40B4-BE49-F238E27FC236}">
              <a16:creationId xmlns:a16="http://schemas.microsoft.com/office/drawing/2014/main" id="{CBF32A57-5360-4E82-AEFD-9D7AC39A2C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38800" y="4657725"/>
          <a:ext cx="5487166" cy="33437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131379</xdr:colOff>
      <xdr:row>24</xdr:row>
      <xdr:rowOff>118241</xdr:rowOff>
    </xdr:from>
    <xdr:to>
      <xdr:col>1</xdr:col>
      <xdr:colOff>814190</xdr:colOff>
      <xdr:row>30</xdr:row>
      <xdr:rowOff>129602</xdr:rowOff>
    </xdr:to>
    <xdr:pic>
      <xdr:nvPicPr>
        <xdr:cNvPr id="2" name="Picture 1" descr="A screenshot of a computer&#10;&#10;AI-generated content may be incorrect.">
          <a:extLst>
            <a:ext uri="{FF2B5EF4-FFF2-40B4-BE49-F238E27FC236}">
              <a16:creationId xmlns:a16="http://schemas.microsoft.com/office/drawing/2014/main" id="{369BA33B-4B9E-8FD5-1BB0-4A7A6C1632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1379" y="2699844"/>
          <a:ext cx="2114845" cy="1390844"/>
        </a:xfrm>
        <a:prstGeom prst="rect">
          <a:avLst/>
        </a:prstGeom>
        <a:ln>
          <a:solidFill>
            <a:srgbClr val="DDDDDD"/>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140806</xdr:colOff>
      <xdr:row>25</xdr:row>
      <xdr:rowOff>132521</xdr:rowOff>
    </xdr:from>
    <xdr:to>
      <xdr:col>9</xdr:col>
      <xdr:colOff>728133</xdr:colOff>
      <xdr:row>37</xdr:row>
      <xdr:rowOff>38530</xdr:rowOff>
    </xdr:to>
    <xdr:pic>
      <xdr:nvPicPr>
        <xdr:cNvPr id="4" name="Picture 3" descr="A screenshot of a computer&#10;&#10;AI-generated content may be incorrect.">
          <a:extLst>
            <a:ext uri="{FF2B5EF4-FFF2-40B4-BE49-F238E27FC236}">
              <a16:creationId xmlns:a16="http://schemas.microsoft.com/office/drawing/2014/main" id="{60A71DA8-EC29-D24C-A3CE-51BD1FE0C7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21697" y="7760804"/>
          <a:ext cx="3610479" cy="3086531"/>
        </a:xfrm>
        <a:prstGeom prst="rect">
          <a:avLst/>
        </a:prstGeom>
        <a:ln>
          <a:solidFill>
            <a:srgbClr val="DDDDDD"/>
          </a:solidFill>
        </a:ln>
      </xdr:spPr>
    </xdr:pic>
    <xdr:clientData/>
  </xdr:twoCellAnchor>
  <xdr:twoCellAnchor editAs="oneCell">
    <xdr:from>
      <xdr:col>2</xdr:col>
      <xdr:colOff>333500</xdr:colOff>
      <xdr:row>25</xdr:row>
      <xdr:rowOff>132521</xdr:rowOff>
    </xdr:from>
    <xdr:to>
      <xdr:col>5</xdr:col>
      <xdr:colOff>205161</xdr:colOff>
      <xdr:row>38</xdr:row>
      <xdr:rowOff>125960</xdr:rowOff>
    </xdr:to>
    <xdr:pic>
      <xdr:nvPicPr>
        <xdr:cNvPr id="5" name="Picture 4">
          <a:extLst>
            <a:ext uri="{FF2B5EF4-FFF2-40B4-BE49-F238E27FC236}">
              <a16:creationId xmlns:a16="http://schemas.microsoft.com/office/drawing/2014/main" id="{D53AF13E-8DC6-C9FC-E783-9D580E3EF1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1065" y="7760804"/>
          <a:ext cx="3267531" cy="3439005"/>
        </a:xfrm>
        <a:prstGeom prst="rect">
          <a:avLst/>
        </a:prstGeom>
        <a:ln>
          <a:solidFill>
            <a:srgbClr val="DDDDDD"/>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100912</xdr:colOff>
      <xdr:row>2</xdr:row>
      <xdr:rowOff>268432</xdr:rowOff>
    </xdr:from>
    <xdr:to>
      <xdr:col>8</xdr:col>
      <xdr:colOff>158180</xdr:colOff>
      <xdr:row>23</xdr:row>
      <xdr:rowOff>214413</xdr:rowOff>
    </xdr:to>
    <xdr:pic>
      <xdr:nvPicPr>
        <xdr:cNvPr id="2" name="Picture 1">
          <a:extLst>
            <a:ext uri="{FF2B5EF4-FFF2-40B4-BE49-F238E27FC236}">
              <a16:creationId xmlns:a16="http://schemas.microsoft.com/office/drawing/2014/main" id="{7A06ABA7-BFC6-47B5-A271-1C10655F9B72}"/>
            </a:ext>
          </a:extLst>
        </xdr:cNvPr>
        <xdr:cNvPicPr>
          <a:picLocks noChangeAspect="1"/>
        </xdr:cNvPicPr>
      </xdr:nvPicPr>
      <xdr:blipFill>
        <a:blip xmlns:r="http://schemas.openxmlformats.org/officeDocument/2006/relationships" r:embed="rId1"/>
        <a:stretch>
          <a:fillRect/>
        </a:stretch>
      </xdr:blipFill>
      <xdr:spPr>
        <a:xfrm>
          <a:off x="100912" y="914533"/>
          <a:ext cx="4959646" cy="6906558"/>
        </a:xfrm>
        <a:prstGeom prst="rect">
          <a:avLst/>
        </a:prstGeom>
        <a:ln w="12700">
          <a:solidFill>
            <a:schemeClr val="tx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406313</xdr:colOff>
      <xdr:row>11</xdr:row>
      <xdr:rowOff>79931</xdr:rowOff>
    </xdr:from>
    <xdr:to>
      <xdr:col>15</xdr:col>
      <xdr:colOff>540858</xdr:colOff>
      <xdr:row>17</xdr:row>
      <xdr:rowOff>303173</xdr:rowOff>
    </xdr:to>
    <xdr:pic>
      <xdr:nvPicPr>
        <xdr:cNvPr id="3" name="Picture 2" descr="A screenshot of a computer&#10;&#10;AI-generated content may be incorrect.">
          <a:extLst>
            <a:ext uri="{FF2B5EF4-FFF2-40B4-BE49-F238E27FC236}">
              <a16:creationId xmlns:a16="http://schemas.microsoft.com/office/drawing/2014/main" id="{4DED143A-6899-4E1D-574C-F4B7073E46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04145" y="3556889"/>
          <a:ext cx="2838846" cy="2181529"/>
        </a:xfrm>
        <a:prstGeom prst="rect">
          <a:avLst/>
        </a:prstGeom>
        <a:ln>
          <a:solidFill>
            <a:srgbClr val="DDDDDD"/>
          </a:solid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361950</xdr:colOff>
      <xdr:row>3</xdr:row>
      <xdr:rowOff>190500</xdr:rowOff>
    </xdr:from>
    <xdr:to>
      <xdr:col>11</xdr:col>
      <xdr:colOff>800100</xdr:colOff>
      <xdr:row>13</xdr:row>
      <xdr:rowOff>114300</xdr:rowOff>
    </xdr:to>
    <xdr:graphicFrame macro="">
      <xdr:nvGraphicFramePr>
        <xdr:cNvPr id="2" name="Chart 1">
          <a:extLst>
            <a:ext uri="{FF2B5EF4-FFF2-40B4-BE49-F238E27FC236}">
              <a16:creationId xmlns:a16="http://schemas.microsoft.com/office/drawing/2014/main" id="{884AE3F7-5972-48D6-859B-C82948851A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209550</xdr:colOff>
      <xdr:row>2</xdr:row>
      <xdr:rowOff>28575</xdr:rowOff>
    </xdr:from>
    <xdr:to>
      <xdr:col>12</xdr:col>
      <xdr:colOff>400050</xdr:colOff>
      <xdr:row>12</xdr:row>
      <xdr:rowOff>76200</xdr:rowOff>
    </xdr:to>
    <xdr:graphicFrame macro="">
      <xdr:nvGraphicFramePr>
        <xdr:cNvPr id="3" name="Chart 2">
          <a:extLst>
            <a:ext uri="{FF2B5EF4-FFF2-40B4-BE49-F238E27FC236}">
              <a16:creationId xmlns:a16="http://schemas.microsoft.com/office/drawing/2014/main" id="{67A13D89-9F39-1BDC-9D9D-BD799EB51E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eri Tingle" refreshedDate="45711.865262268519" createdVersion="8" refreshedVersion="8" minRefreshableVersion="3" recordCount="459" xr:uid="{442EA70D-E312-4997-8C29-19A4A600570A}">
  <cacheSource type="worksheet">
    <worksheetSource ref="A3:O462" sheet="2_9_Pivot Table Slicers"/>
  </cacheSource>
  <cacheFields count="15">
    <cacheField name="Years in Service" numFmtId="0">
      <sharedItems containsSemiMixedTypes="0" containsString="0" containsNumber="1" containsInteger="1" minValue="1" maxValue="3"/>
    </cacheField>
    <cacheField name="Service Manager" numFmtId="0">
      <sharedItems count="12">
        <s v="CM"/>
        <s v="MA"/>
        <s v="SM"/>
        <s v="BH"/>
        <s v="BT"/>
        <s v="JBT"/>
        <s v="RJI"/>
        <s v="KC"/>
        <s v="KT"/>
        <s v="SH"/>
        <s v="ST"/>
        <s v="BB"/>
      </sharedItems>
    </cacheField>
    <cacheField name="Vehicle Type" numFmtId="0">
      <sharedItems count="14">
        <s v="Camry"/>
        <s v="Taurus"/>
        <s v="Galant"/>
        <s v="Ranger"/>
        <s v="Focus"/>
        <s v="Impala"/>
        <s v="Mustang"/>
        <s v="Escape"/>
        <s v="Blazer"/>
        <s v="Jeep Liberty"/>
        <s v="Malibu"/>
        <s v="Suburban"/>
        <s v="Passat"/>
        <s v="Altima"/>
      </sharedItems>
    </cacheField>
    <cacheField name="Insurance Expires" numFmtId="3">
      <sharedItems/>
    </cacheField>
    <cacheField name="Insurance Renewal" numFmtId="3">
      <sharedItems/>
    </cacheField>
    <cacheField name="Renewal Code" numFmtId="0">
      <sharedItems/>
    </cacheField>
    <cacheField name="Unit Code" numFmtId="0">
      <sharedItems/>
    </cacheField>
    <cacheField name="Type of Unit" numFmtId="3">
      <sharedItems containsSemiMixedTypes="0" containsString="0" containsNumber="1" containsInteger="1" minValue="2" maxValue="5" count="4">
        <n v="2"/>
        <n v="5"/>
        <n v="4"/>
        <n v="3"/>
      </sharedItems>
    </cacheField>
    <cacheField name="Correction Device" numFmtId="3">
      <sharedItems/>
    </cacheField>
    <cacheField name="Location" numFmtId="3">
      <sharedItems/>
    </cacheField>
    <cacheField name="Years Left" numFmtId="3">
      <sharedItems containsSemiMixedTypes="0" containsString="0" containsNumber="1" containsInteger="1" minValue="0" maxValue="2" count="3">
        <n v="0"/>
        <n v="2"/>
        <n v="1"/>
      </sharedItems>
    </cacheField>
    <cacheField name="Replace" numFmtId="3">
      <sharedItems/>
    </cacheField>
    <cacheField name="Leader Group" numFmtId="0">
      <sharedItems count="5">
        <s v="Orange"/>
        <s v="Purple"/>
        <s v="Red"/>
        <s v="Blue"/>
        <s v="Green"/>
      </sharedItems>
    </cacheField>
    <cacheField name="Total Maintenance" numFmtId="164">
      <sharedItems containsSemiMixedTypes="0" containsString="0" containsNumber="1" containsInteger="1" minValue="249" maxValue="3977"/>
    </cacheField>
    <cacheField name="Report Received" numFmtId="0">
      <sharedItems/>
    </cacheField>
  </cacheFields>
  <extLst>
    <ext xmlns:x14="http://schemas.microsoft.com/office/spreadsheetml/2009/9/main" uri="{725AE2AE-9491-48be-B2B4-4EB974FC3084}">
      <x14:pivotCacheDefinition pivotCacheId="135250815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9">
  <r>
    <n v="3"/>
    <x v="0"/>
    <x v="0"/>
    <s v="Jul"/>
    <s v="QL"/>
    <s v="BB"/>
    <s v="H"/>
    <x v="0"/>
    <s v="MC678"/>
    <s v="JOS"/>
    <x v="0"/>
    <s v="YES"/>
    <x v="0"/>
    <n v="3398"/>
    <s v="Errors"/>
  </r>
  <r>
    <n v="3"/>
    <x v="1"/>
    <x v="1"/>
    <s v="Dec"/>
    <s v="TH"/>
    <s v="NNW"/>
    <s v="R"/>
    <x v="1"/>
    <s v="GH243"/>
    <s v="PIF"/>
    <x v="0"/>
    <s v="YES"/>
    <x v="1"/>
    <n v="257"/>
    <s v="Errors"/>
  </r>
  <r>
    <n v="1"/>
    <x v="1"/>
    <x v="2"/>
    <s v="Jan"/>
    <s v="SU"/>
    <s v="BB"/>
    <s v="Y"/>
    <x v="1"/>
    <s v="GH243"/>
    <s v="JOS"/>
    <x v="1"/>
    <s v="NO"/>
    <x v="0"/>
    <n v="944"/>
    <s v="Complete"/>
  </r>
  <r>
    <n v="3"/>
    <x v="1"/>
    <x v="0"/>
    <s v="Feb"/>
    <s v="JN"/>
    <s v="BB"/>
    <s v="Y"/>
    <x v="1"/>
    <s v="GH243"/>
    <s v="RJI"/>
    <x v="0"/>
    <s v="YES"/>
    <x v="2"/>
    <n v="1912"/>
    <s v="Errors"/>
  </r>
  <r>
    <n v="2"/>
    <x v="2"/>
    <x v="1"/>
    <s v="Dec"/>
    <s v="TH"/>
    <s v="NNW"/>
    <s v="Y"/>
    <x v="0"/>
    <s v="MC678"/>
    <s v="RJI"/>
    <x v="2"/>
    <s v="NO"/>
    <x v="2"/>
    <n v="1509"/>
    <s v="Complete"/>
  </r>
  <r>
    <n v="1"/>
    <x v="3"/>
    <x v="0"/>
    <s v="Dec"/>
    <s v="TH"/>
    <s v="NNW"/>
    <s v="Y"/>
    <x v="1"/>
    <s v="GH243"/>
    <s v="YQQ"/>
    <x v="1"/>
    <s v="NO"/>
    <x v="2"/>
    <n v="1278"/>
    <s v="Complete"/>
  </r>
  <r>
    <n v="1"/>
    <x v="4"/>
    <x v="3"/>
    <s v="Apr"/>
    <s v="KM"/>
    <s v="AXX"/>
    <s v="Y"/>
    <x v="1"/>
    <s v="GH243"/>
    <s v="KDO"/>
    <x v="1"/>
    <s v="NO"/>
    <x v="2"/>
    <n v="2074"/>
    <s v="Errors"/>
  </r>
  <r>
    <n v="2"/>
    <x v="4"/>
    <x v="4"/>
    <s v="Nov"/>
    <s v="ST"/>
    <s v="NNW"/>
    <s v="Y"/>
    <x v="1"/>
    <s v="GH243"/>
    <s v="FWS"/>
    <x v="2"/>
    <s v="NO"/>
    <x v="1"/>
    <n v="420"/>
    <s v="Errors"/>
  </r>
  <r>
    <n v="3"/>
    <x v="5"/>
    <x v="5"/>
    <s v="Aug"/>
    <s v="PZ"/>
    <s v="AXX"/>
    <s v="Y"/>
    <x v="0"/>
    <s v="MC678"/>
    <s v="YQQ"/>
    <x v="0"/>
    <s v="YES"/>
    <x v="0"/>
    <n v="2674"/>
    <s v="Complete"/>
  </r>
  <r>
    <n v="1"/>
    <x v="3"/>
    <x v="4"/>
    <s v="Nov"/>
    <s v="ST"/>
    <s v="AXX"/>
    <s v="R"/>
    <x v="2"/>
    <s v="GH243"/>
    <s v="KDO"/>
    <x v="1"/>
    <s v="NO"/>
    <x v="3"/>
    <n v="2626"/>
    <s v="Errors"/>
  </r>
  <r>
    <n v="2"/>
    <x v="0"/>
    <x v="6"/>
    <s v="Oct"/>
    <s v="NP"/>
    <s v="AXX"/>
    <s v="Y"/>
    <x v="3"/>
    <s v="MC678"/>
    <s v="JOS"/>
    <x v="2"/>
    <s v="NO"/>
    <x v="2"/>
    <n v="2441"/>
    <s v="Complete"/>
  </r>
  <r>
    <n v="2"/>
    <x v="6"/>
    <x v="7"/>
    <s v="Feb"/>
    <s v="JN"/>
    <s v="NNW"/>
    <s v="R"/>
    <x v="3"/>
    <s v="MC678"/>
    <s v="PIF"/>
    <x v="2"/>
    <s v="NO"/>
    <x v="0"/>
    <n v="1117"/>
    <s v="Complete"/>
  </r>
  <r>
    <n v="3"/>
    <x v="1"/>
    <x v="2"/>
    <s v="Jul"/>
    <s v="QL"/>
    <s v="AXX"/>
    <s v="R"/>
    <x v="3"/>
    <s v="MC678"/>
    <s v="JOS"/>
    <x v="0"/>
    <s v="YES"/>
    <x v="4"/>
    <n v="1418"/>
    <s v="Complete"/>
  </r>
  <r>
    <n v="2"/>
    <x v="1"/>
    <x v="1"/>
    <s v="Mar"/>
    <s v="MA"/>
    <s v="NNW"/>
    <s v="Y"/>
    <x v="3"/>
    <s v="MC678"/>
    <s v="FWS"/>
    <x v="2"/>
    <s v="NO"/>
    <x v="4"/>
    <n v="2004"/>
    <s v="Complete"/>
  </r>
  <r>
    <n v="1"/>
    <x v="7"/>
    <x v="5"/>
    <s v="Dec"/>
    <s v="TH"/>
    <s v="AXX"/>
    <s v="H"/>
    <x v="0"/>
    <s v="MC678"/>
    <s v="JOS"/>
    <x v="1"/>
    <s v="NO"/>
    <x v="2"/>
    <n v="3381"/>
    <s v="Complete"/>
  </r>
  <r>
    <n v="1"/>
    <x v="7"/>
    <x v="8"/>
    <s v="Jan"/>
    <s v="SU"/>
    <s v="AXX"/>
    <s v="Y"/>
    <x v="0"/>
    <s v="MC678"/>
    <s v="PIF"/>
    <x v="1"/>
    <s v="NO"/>
    <x v="2"/>
    <n v="354"/>
    <s v="Errors"/>
  </r>
  <r>
    <n v="3"/>
    <x v="0"/>
    <x v="4"/>
    <s v="May"/>
    <s v="MT"/>
    <s v="AXX"/>
    <s v="H"/>
    <x v="0"/>
    <s v="MC678"/>
    <s v="JOS"/>
    <x v="0"/>
    <s v="YES"/>
    <x v="1"/>
    <n v="2643"/>
    <s v="Complete"/>
  </r>
  <r>
    <n v="1"/>
    <x v="6"/>
    <x v="2"/>
    <s v="Mar"/>
    <s v="MA"/>
    <s v="BB"/>
    <s v="H"/>
    <x v="0"/>
    <s v="MC678"/>
    <s v="KDO"/>
    <x v="1"/>
    <s v="NO"/>
    <x v="3"/>
    <n v="2972"/>
    <s v="Complete"/>
  </r>
  <r>
    <n v="2"/>
    <x v="4"/>
    <x v="0"/>
    <s v="Feb"/>
    <s v="JN"/>
    <s v="AXX"/>
    <s v="H"/>
    <x v="3"/>
    <s v="MC678"/>
    <s v="RJI"/>
    <x v="2"/>
    <s v="NO"/>
    <x v="2"/>
    <n v="1943"/>
    <s v="Complete"/>
  </r>
  <r>
    <n v="1"/>
    <x v="1"/>
    <x v="9"/>
    <s v="Oct"/>
    <s v="NP"/>
    <s v="BB"/>
    <s v="H"/>
    <x v="3"/>
    <s v="MC678"/>
    <s v="YQQ"/>
    <x v="1"/>
    <s v="NO"/>
    <x v="3"/>
    <n v="3191"/>
    <s v="Complete"/>
  </r>
  <r>
    <n v="2"/>
    <x v="8"/>
    <x v="10"/>
    <s v="May"/>
    <s v="MT"/>
    <s v="NNW"/>
    <s v="R"/>
    <x v="3"/>
    <s v="MC678"/>
    <s v="KDO"/>
    <x v="2"/>
    <s v="NO"/>
    <x v="2"/>
    <n v="364"/>
    <s v="Complete"/>
  </r>
  <r>
    <n v="2"/>
    <x v="8"/>
    <x v="1"/>
    <s v="Sep"/>
    <s v="VX"/>
    <s v="BB"/>
    <s v="H"/>
    <x v="3"/>
    <s v="MC678"/>
    <s v="FWS"/>
    <x v="2"/>
    <s v="NO"/>
    <x v="1"/>
    <n v="3913"/>
    <s v="Errors"/>
  </r>
  <r>
    <n v="1"/>
    <x v="1"/>
    <x v="11"/>
    <s v="Nov"/>
    <s v="ST"/>
    <s v="AXX"/>
    <s v="Y"/>
    <x v="3"/>
    <s v="MC678"/>
    <s v="RJI"/>
    <x v="1"/>
    <s v="NO"/>
    <x v="4"/>
    <n v="1663"/>
    <s v="Complete"/>
  </r>
  <r>
    <n v="3"/>
    <x v="8"/>
    <x v="12"/>
    <s v="Feb"/>
    <s v="JN"/>
    <s v="AXX"/>
    <s v="R"/>
    <x v="1"/>
    <s v="GH243"/>
    <s v="RJI"/>
    <x v="0"/>
    <s v="YES"/>
    <x v="0"/>
    <n v="3460"/>
    <s v="Complete"/>
  </r>
  <r>
    <n v="1"/>
    <x v="2"/>
    <x v="0"/>
    <s v="Aug"/>
    <s v="PZ"/>
    <s v="NNW"/>
    <s v="Y"/>
    <x v="2"/>
    <s v="GH243"/>
    <s v="JOS"/>
    <x v="1"/>
    <s v="NO"/>
    <x v="2"/>
    <n v="1648"/>
    <s v="Complete"/>
  </r>
  <r>
    <n v="3"/>
    <x v="2"/>
    <x v="6"/>
    <s v="Dec"/>
    <s v="TH"/>
    <s v="BB"/>
    <s v="Y"/>
    <x v="3"/>
    <s v="MC678"/>
    <s v="PIF"/>
    <x v="0"/>
    <s v="YES"/>
    <x v="2"/>
    <n v="779"/>
    <s v="Errors"/>
  </r>
  <r>
    <n v="2"/>
    <x v="6"/>
    <x v="9"/>
    <s v="Apr"/>
    <s v="KM"/>
    <s v="AXX"/>
    <s v="H"/>
    <x v="3"/>
    <s v="MC678"/>
    <s v="JOS"/>
    <x v="2"/>
    <s v="NO"/>
    <x v="3"/>
    <n v="3079"/>
    <s v="Complete"/>
  </r>
  <r>
    <n v="3"/>
    <x v="8"/>
    <x v="1"/>
    <s v="Dec"/>
    <s v="TH"/>
    <s v="BB"/>
    <s v="R"/>
    <x v="1"/>
    <s v="GH243"/>
    <s v="PIF"/>
    <x v="0"/>
    <s v="YES"/>
    <x v="2"/>
    <n v="2393"/>
    <s v="Complete"/>
  </r>
  <r>
    <n v="2"/>
    <x v="4"/>
    <x v="12"/>
    <s v="Dec"/>
    <s v="TH"/>
    <s v="NNW"/>
    <s v="R"/>
    <x v="2"/>
    <s v="GH243"/>
    <s v="PIF"/>
    <x v="2"/>
    <s v="NO"/>
    <x v="3"/>
    <n v="3438"/>
    <s v="Errors"/>
  </r>
  <r>
    <n v="1"/>
    <x v="6"/>
    <x v="11"/>
    <s v="May"/>
    <s v="MT"/>
    <s v="AXX"/>
    <s v="Y"/>
    <x v="1"/>
    <s v="GH243"/>
    <s v="KDO"/>
    <x v="1"/>
    <s v="NO"/>
    <x v="2"/>
    <n v="1276"/>
    <s v="Errors"/>
  </r>
  <r>
    <n v="1"/>
    <x v="6"/>
    <x v="9"/>
    <s v="Oct"/>
    <s v="NP"/>
    <s v="AXX"/>
    <s v="Y"/>
    <x v="2"/>
    <s v="GH243"/>
    <s v="YQQ"/>
    <x v="1"/>
    <s v="NO"/>
    <x v="2"/>
    <n v="2776"/>
    <s v="Complete"/>
  </r>
  <r>
    <n v="1"/>
    <x v="6"/>
    <x v="6"/>
    <s v="Apr"/>
    <s v="KM"/>
    <s v="BB"/>
    <s v="R"/>
    <x v="3"/>
    <s v="MC678"/>
    <s v="YQQ"/>
    <x v="1"/>
    <s v="NO"/>
    <x v="0"/>
    <n v="1128"/>
    <s v="Errors"/>
  </r>
  <r>
    <n v="1"/>
    <x v="6"/>
    <x v="1"/>
    <s v="Jun"/>
    <s v="BW"/>
    <s v="NNW"/>
    <s v="H"/>
    <x v="2"/>
    <s v="GH243"/>
    <s v="YQQ"/>
    <x v="1"/>
    <s v="NO"/>
    <x v="1"/>
    <n v="2822"/>
    <s v="Errors"/>
  </r>
  <r>
    <n v="2"/>
    <x v="6"/>
    <x v="5"/>
    <s v="Dec"/>
    <s v="TH"/>
    <s v="AXX"/>
    <s v="Y"/>
    <x v="3"/>
    <s v="MC678"/>
    <s v="PIF"/>
    <x v="2"/>
    <s v="NO"/>
    <x v="2"/>
    <n v="3737"/>
    <s v="Complete"/>
  </r>
  <r>
    <n v="2"/>
    <x v="6"/>
    <x v="2"/>
    <s v="Jul"/>
    <s v="QL"/>
    <s v="BB"/>
    <s v="R"/>
    <x v="0"/>
    <s v="MC678"/>
    <s v="KDO"/>
    <x v="2"/>
    <s v="NO"/>
    <x v="0"/>
    <n v="867"/>
    <s v="Errors"/>
  </r>
  <r>
    <n v="2"/>
    <x v="4"/>
    <x v="6"/>
    <s v="Oct"/>
    <s v="NP"/>
    <s v="BB"/>
    <s v="Y"/>
    <x v="1"/>
    <s v="GH243"/>
    <s v="JOS"/>
    <x v="2"/>
    <s v="NO"/>
    <x v="4"/>
    <n v="1893"/>
    <s v="Complete"/>
  </r>
  <r>
    <n v="2"/>
    <x v="4"/>
    <x v="4"/>
    <s v="Nov"/>
    <s v="ST"/>
    <s v="BB"/>
    <s v="R"/>
    <x v="2"/>
    <s v="GH243"/>
    <s v="PIF"/>
    <x v="2"/>
    <s v="NO"/>
    <x v="1"/>
    <n v="1079"/>
    <s v="Complete"/>
  </r>
  <r>
    <n v="1"/>
    <x v="0"/>
    <x v="4"/>
    <s v="Nov"/>
    <s v="ST"/>
    <s v="NNW"/>
    <s v="H"/>
    <x v="0"/>
    <s v="MC678"/>
    <s v="JOS"/>
    <x v="1"/>
    <s v="NO"/>
    <x v="2"/>
    <n v="1928"/>
    <s v="Errors"/>
  </r>
  <r>
    <n v="1"/>
    <x v="0"/>
    <x v="8"/>
    <s v="Jul"/>
    <s v="QL"/>
    <s v="NNW"/>
    <s v="R"/>
    <x v="3"/>
    <s v="MC678"/>
    <s v="RJI"/>
    <x v="1"/>
    <s v="NO"/>
    <x v="4"/>
    <n v="2569"/>
    <s v="Errors"/>
  </r>
  <r>
    <n v="3"/>
    <x v="9"/>
    <x v="11"/>
    <s v="Nov"/>
    <s v="ST"/>
    <s v="NNW"/>
    <s v="H"/>
    <x v="2"/>
    <s v="GH243"/>
    <s v="RJI"/>
    <x v="0"/>
    <s v="YES"/>
    <x v="2"/>
    <n v="2752"/>
    <s v="Errors"/>
  </r>
  <r>
    <n v="2"/>
    <x v="0"/>
    <x v="12"/>
    <s v="Aug"/>
    <s v="PZ"/>
    <s v="AXX"/>
    <s v="Y"/>
    <x v="3"/>
    <s v="MC678"/>
    <s v="YQQ"/>
    <x v="2"/>
    <s v="NO"/>
    <x v="0"/>
    <n v="599"/>
    <s v="Complete"/>
  </r>
  <r>
    <n v="2"/>
    <x v="0"/>
    <x v="2"/>
    <s v="Sep"/>
    <s v="VX"/>
    <s v="AXX"/>
    <s v="H"/>
    <x v="3"/>
    <s v="MC678"/>
    <s v="KDO"/>
    <x v="2"/>
    <s v="NO"/>
    <x v="2"/>
    <n v="3501"/>
    <s v="Complete"/>
  </r>
  <r>
    <n v="2"/>
    <x v="8"/>
    <x v="13"/>
    <s v="Jul"/>
    <s v="QL"/>
    <s v="AXX"/>
    <s v="R"/>
    <x v="1"/>
    <s v="GH243"/>
    <s v="FWS"/>
    <x v="2"/>
    <s v="NO"/>
    <x v="2"/>
    <n v="2894"/>
    <s v="Errors"/>
  </r>
  <r>
    <n v="2"/>
    <x v="6"/>
    <x v="0"/>
    <s v="Aug"/>
    <s v="PZ"/>
    <s v="BB"/>
    <s v="H"/>
    <x v="2"/>
    <s v="GH243"/>
    <s v="RJI"/>
    <x v="2"/>
    <s v="NO"/>
    <x v="0"/>
    <n v="3852"/>
    <s v="Errors"/>
  </r>
  <r>
    <n v="1"/>
    <x v="4"/>
    <x v="1"/>
    <s v="Mar"/>
    <s v="MA"/>
    <s v="BB"/>
    <s v="Y"/>
    <x v="3"/>
    <s v="MC678"/>
    <s v="RJI"/>
    <x v="1"/>
    <s v="NO"/>
    <x v="1"/>
    <n v="1193"/>
    <s v="Complete"/>
  </r>
  <r>
    <n v="1"/>
    <x v="2"/>
    <x v="12"/>
    <s v="Apr"/>
    <s v="KM"/>
    <s v="AXX"/>
    <s v="R"/>
    <x v="3"/>
    <s v="MC678"/>
    <s v="JOS"/>
    <x v="1"/>
    <s v="NO"/>
    <x v="4"/>
    <n v="2661"/>
    <s v="Complete"/>
  </r>
  <r>
    <n v="2"/>
    <x v="6"/>
    <x v="1"/>
    <s v="Sep"/>
    <s v="VX"/>
    <s v="NNW"/>
    <s v="Y"/>
    <x v="0"/>
    <s v="MC678"/>
    <s v="PIF"/>
    <x v="2"/>
    <s v="NO"/>
    <x v="4"/>
    <n v="3504"/>
    <s v="Errors"/>
  </r>
  <r>
    <n v="1"/>
    <x v="7"/>
    <x v="13"/>
    <s v="Apr"/>
    <s v="KM"/>
    <s v="AXX"/>
    <s v="H"/>
    <x v="0"/>
    <s v="MC678"/>
    <s v="JOS"/>
    <x v="1"/>
    <s v="NO"/>
    <x v="0"/>
    <n v="1418"/>
    <s v="Complete"/>
  </r>
  <r>
    <n v="1"/>
    <x v="5"/>
    <x v="2"/>
    <s v="Jan"/>
    <s v="SU"/>
    <s v="AXX"/>
    <s v="H"/>
    <x v="2"/>
    <s v="GH243"/>
    <s v="FWS"/>
    <x v="1"/>
    <s v="NO"/>
    <x v="2"/>
    <n v="1054"/>
    <s v="Complete"/>
  </r>
  <r>
    <n v="1"/>
    <x v="4"/>
    <x v="0"/>
    <s v="Feb"/>
    <s v="JN"/>
    <s v="BB"/>
    <s v="H"/>
    <x v="1"/>
    <s v="GH243"/>
    <s v="JOS"/>
    <x v="1"/>
    <s v="NO"/>
    <x v="0"/>
    <n v="2143"/>
    <s v="Complete"/>
  </r>
  <r>
    <n v="2"/>
    <x v="8"/>
    <x v="7"/>
    <s v="Feb"/>
    <s v="JN"/>
    <s v="BB"/>
    <s v="R"/>
    <x v="0"/>
    <s v="MC678"/>
    <s v="PIF"/>
    <x v="2"/>
    <s v="NO"/>
    <x v="1"/>
    <n v="2586"/>
    <s v="Complete"/>
  </r>
  <r>
    <n v="1"/>
    <x v="7"/>
    <x v="10"/>
    <s v="May"/>
    <s v="MT"/>
    <s v="BB"/>
    <s v="R"/>
    <x v="1"/>
    <s v="GH243"/>
    <s v="JOS"/>
    <x v="1"/>
    <s v="NO"/>
    <x v="2"/>
    <n v="2671"/>
    <s v="Complete"/>
  </r>
  <r>
    <n v="2"/>
    <x v="8"/>
    <x v="0"/>
    <s v="Jun"/>
    <s v="BW"/>
    <s v="AXX"/>
    <s v="R"/>
    <x v="3"/>
    <s v="MC678"/>
    <s v="RJI"/>
    <x v="2"/>
    <s v="NO"/>
    <x v="3"/>
    <n v="3208"/>
    <s v="Complete"/>
  </r>
  <r>
    <n v="1"/>
    <x v="2"/>
    <x v="8"/>
    <s v="Mar"/>
    <s v="MA"/>
    <s v="AXX"/>
    <s v="Y"/>
    <x v="0"/>
    <s v="MC678"/>
    <s v="RJI"/>
    <x v="1"/>
    <s v="NO"/>
    <x v="1"/>
    <n v="1638"/>
    <s v="Complete"/>
  </r>
  <r>
    <n v="2"/>
    <x v="3"/>
    <x v="0"/>
    <s v="Aug"/>
    <s v="PZ"/>
    <s v="NNW"/>
    <s v="H"/>
    <x v="0"/>
    <s v="MC678"/>
    <s v="YQQ"/>
    <x v="2"/>
    <s v="NO"/>
    <x v="0"/>
    <n v="1700"/>
    <s v="Errors"/>
  </r>
  <r>
    <n v="2"/>
    <x v="8"/>
    <x v="9"/>
    <s v="Oct"/>
    <s v="NP"/>
    <s v="NNW"/>
    <s v="H"/>
    <x v="3"/>
    <s v="MC678"/>
    <s v="KDO"/>
    <x v="2"/>
    <s v="NO"/>
    <x v="2"/>
    <n v="2296"/>
    <s v="Errors"/>
  </r>
  <r>
    <n v="1"/>
    <x v="2"/>
    <x v="5"/>
    <s v="Dec"/>
    <s v="TH"/>
    <s v="BB"/>
    <s v="H"/>
    <x v="3"/>
    <s v="MC678"/>
    <s v="FWS"/>
    <x v="1"/>
    <s v="NO"/>
    <x v="3"/>
    <n v="3075"/>
    <s v="Complete"/>
  </r>
  <r>
    <n v="1"/>
    <x v="2"/>
    <x v="2"/>
    <s v="Sep"/>
    <s v="VX"/>
    <s v="NNW"/>
    <s v="H"/>
    <x v="0"/>
    <s v="MC678"/>
    <s v="RJI"/>
    <x v="1"/>
    <s v="NO"/>
    <x v="1"/>
    <n v="610"/>
    <s v="Complete"/>
  </r>
  <r>
    <n v="2"/>
    <x v="2"/>
    <x v="4"/>
    <s v="Nov"/>
    <s v="ST"/>
    <s v="NNW"/>
    <s v="H"/>
    <x v="3"/>
    <s v="MC678"/>
    <s v="RJI"/>
    <x v="2"/>
    <s v="NO"/>
    <x v="0"/>
    <n v="366"/>
    <s v="Complete"/>
  </r>
  <r>
    <n v="1"/>
    <x v="0"/>
    <x v="3"/>
    <s v="Jan"/>
    <s v="SU"/>
    <s v="AXX"/>
    <s v="Y"/>
    <x v="2"/>
    <s v="GH243"/>
    <s v="JOS"/>
    <x v="1"/>
    <s v="NO"/>
    <x v="2"/>
    <n v="3480"/>
    <s v="Complete"/>
  </r>
  <r>
    <n v="1"/>
    <x v="0"/>
    <x v="12"/>
    <s v="Feb"/>
    <s v="JN"/>
    <s v="NNW"/>
    <s v="R"/>
    <x v="0"/>
    <s v="MC678"/>
    <s v="PIF"/>
    <x v="1"/>
    <s v="NO"/>
    <x v="1"/>
    <n v="3681"/>
    <s v="Errors"/>
  </r>
  <r>
    <n v="1"/>
    <x v="0"/>
    <x v="13"/>
    <s v="Oct"/>
    <s v="NP"/>
    <s v="AXX"/>
    <s v="H"/>
    <x v="3"/>
    <s v="MC678"/>
    <s v="JOS"/>
    <x v="1"/>
    <s v="NO"/>
    <x v="3"/>
    <n v="973"/>
    <s v="Complete"/>
  </r>
  <r>
    <n v="2"/>
    <x v="7"/>
    <x v="0"/>
    <s v="Jun"/>
    <s v="BW"/>
    <s v="BB"/>
    <s v="Y"/>
    <x v="2"/>
    <s v="GH243"/>
    <s v="PIF"/>
    <x v="2"/>
    <s v="NO"/>
    <x v="2"/>
    <n v="3346"/>
    <s v="Complete"/>
  </r>
  <r>
    <n v="2"/>
    <x v="4"/>
    <x v="5"/>
    <s v="Dec"/>
    <s v="TH"/>
    <s v="BB"/>
    <s v="R"/>
    <x v="3"/>
    <s v="MC678"/>
    <s v="PIF"/>
    <x v="2"/>
    <s v="NO"/>
    <x v="0"/>
    <n v="1363"/>
    <s v="Complete"/>
  </r>
  <r>
    <n v="1"/>
    <x v="10"/>
    <x v="10"/>
    <s v="Oct"/>
    <s v="NP"/>
    <s v="AXX"/>
    <s v="Y"/>
    <x v="1"/>
    <s v="GH243"/>
    <s v="KDO"/>
    <x v="1"/>
    <s v="NO"/>
    <x v="1"/>
    <n v="2381"/>
    <s v="Errors"/>
  </r>
  <r>
    <n v="2"/>
    <x v="1"/>
    <x v="1"/>
    <s v="Sep"/>
    <s v="VX"/>
    <s v="AXX"/>
    <s v="H"/>
    <x v="2"/>
    <s v="GH243"/>
    <s v="YQQ"/>
    <x v="2"/>
    <s v="NO"/>
    <x v="0"/>
    <n v="455"/>
    <s v="Complete"/>
  </r>
  <r>
    <n v="2"/>
    <x v="1"/>
    <x v="6"/>
    <s v="Apr"/>
    <s v="KM"/>
    <s v="AXX"/>
    <s v="R"/>
    <x v="2"/>
    <s v="GH243"/>
    <s v="RJI"/>
    <x v="2"/>
    <s v="NO"/>
    <x v="3"/>
    <n v="749"/>
    <s v="Complete"/>
  </r>
  <r>
    <n v="1"/>
    <x v="6"/>
    <x v="11"/>
    <s v="Nov"/>
    <s v="ST"/>
    <s v="AXX"/>
    <s v="H"/>
    <x v="3"/>
    <s v="MC678"/>
    <s v="YQQ"/>
    <x v="1"/>
    <s v="NO"/>
    <x v="3"/>
    <n v="3921"/>
    <s v="Complete"/>
  </r>
  <r>
    <n v="1"/>
    <x v="6"/>
    <x v="4"/>
    <s v="May"/>
    <s v="MT"/>
    <s v="NNW"/>
    <s v="Y"/>
    <x v="1"/>
    <s v="GH243"/>
    <s v="PIF"/>
    <x v="1"/>
    <s v="NO"/>
    <x v="1"/>
    <n v="1086"/>
    <s v="Complete"/>
  </r>
  <r>
    <n v="1"/>
    <x v="6"/>
    <x v="6"/>
    <s v="Oct"/>
    <s v="NP"/>
    <s v="BB"/>
    <s v="H"/>
    <x v="2"/>
    <s v="GH243"/>
    <s v="KDO"/>
    <x v="1"/>
    <s v="NO"/>
    <x v="4"/>
    <n v="1588"/>
    <s v="Errors"/>
  </r>
  <r>
    <n v="2"/>
    <x v="6"/>
    <x v="5"/>
    <s v="Jun"/>
    <s v="BW"/>
    <s v="BB"/>
    <s v="Y"/>
    <x v="1"/>
    <s v="GH243"/>
    <s v="JOS"/>
    <x v="2"/>
    <s v="NO"/>
    <x v="3"/>
    <n v="2422"/>
    <s v="Errors"/>
  </r>
  <r>
    <n v="1"/>
    <x v="6"/>
    <x v="1"/>
    <s v="Dec"/>
    <s v="TH"/>
    <s v="BB"/>
    <s v="H"/>
    <x v="0"/>
    <s v="MC678"/>
    <s v="PIF"/>
    <x v="1"/>
    <s v="NO"/>
    <x v="4"/>
    <n v="3804"/>
    <s v="Complete"/>
  </r>
  <r>
    <n v="1"/>
    <x v="6"/>
    <x v="8"/>
    <s v="Jul"/>
    <s v="QL"/>
    <s v="NNW"/>
    <s v="Y"/>
    <x v="3"/>
    <s v="MC678"/>
    <s v="JOS"/>
    <x v="1"/>
    <s v="NO"/>
    <x v="3"/>
    <n v="2883"/>
    <s v="Errors"/>
  </r>
  <r>
    <n v="1"/>
    <x v="6"/>
    <x v="4"/>
    <s v="Nov"/>
    <s v="ST"/>
    <s v="BB"/>
    <s v="Y"/>
    <x v="0"/>
    <s v="MC678"/>
    <s v="YQQ"/>
    <x v="1"/>
    <s v="NO"/>
    <x v="0"/>
    <n v="513"/>
    <s v="Complete"/>
  </r>
  <r>
    <n v="2"/>
    <x v="6"/>
    <x v="3"/>
    <s v="Jan"/>
    <s v="SU"/>
    <s v="AXX"/>
    <s v="Y"/>
    <x v="2"/>
    <s v="GH243"/>
    <s v="RJI"/>
    <x v="2"/>
    <s v="NO"/>
    <x v="0"/>
    <n v="1637"/>
    <s v="Complete"/>
  </r>
  <r>
    <n v="2"/>
    <x v="5"/>
    <x v="13"/>
    <s v="Apr"/>
    <s v="KM"/>
    <s v="AXX"/>
    <s v="H"/>
    <x v="2"/>
    <s v="GH243"/>
    <s v="YQQ"/>
    <x v="2"/>
    <s v="NO"/>
    <x v="3"/>
    <n v="3501"/>
    <s v="Complete"/>
  </r>
  <r>
    <n v="2"/>
    <x v="9"/>
    <x v="1"/>
    <s v="Dec"/>
    <s v="TH"/>
    <s v="NNW"/>
    <s v="H"/>
    <x v="2"/>
    <s v="GH243"/>
    <s v="KDO"/>
    <x v="2"/>
    <s v="NO"/>
    <x v="1"/>
    <n v="2653"/>
    <s v="Errors"/>
  </r>
  <r>
    <n v="2"/>
    <x v="0"/>
    <x v="10"/>
    <s v="Nov"/>
    <s v="ST"/>
    <s v="BB"/>
    <s v="R"/>
    <x v="1"/>
    <s v="GH243"/>
    <s v="FWS"/>
    <x v="2"/>
    <s v="NO"/>
    <x v="3"/>
    <n v="2530"/>
    <s v="Errors"/>
  </r>
  <r>
    <n v="3"/>
    <x v="8"/>
    <x v="0"/>
    <s v="Feb"/>
    <s v="JN"/>
    <s v="AXX"/>
    <s v="H"/>
    <x v="0"/>
    <s v="MC678"/>
    <s v="RJI"/>
    <x v="0"/>
    <s v="YES"/>
    <x v="2"/>
    <n v="2224"/>
    <s v="Complete"/>
  </r>
  <r>
    <n v="3"/>
    <x v="8"/>
    <x v="0"/>
    <s v="Aug"/>
    <s v="PZ"/>
    <s v="NNW"/>
    <s v="H"/>
    <x v="3"/>
    <s v="MC678"/>
    <s v="RJI"/>
    <x v="0"/>
    <s v="YES"/>
    <x v="0"/>
    <n v="1319"/>
    <s v="Errors"/>
  </r>
  <r>
    <n v="3"/>
    <x v="8"/>
    <x v="0"/>
    <s v="Feb"/>
    <s v="JN"/>
    <s v="AXX"/>
    <s v="R"/>
    <x v="2"/>
    <s v="GH243"/>
    <s v="JOS"/>
    <x v="0"/>
    <s v="YES"/>
    <x v="1"/>
    <n v="3641"/>
    <s v="Complete"/>
  </r>
  <r>
    <n v="2"/>
    <x v="6"/>
    <x v="5"/>
    <s v="Dec"/>
    <s v="TH"/>
    <s v="BB"/>
    <s v="H"/>
    <x v="3"/>
    <s v="MC678"/>
    <s v="PIF"/>
    <x v="2"/>
    <s v="NO"/>
    <x v="4"/>
    <n v="2116"/>
    <s v="Complete"/>
  </r>
  <r>
    <n v="2"/>
    <x v="0"/>
    <x v="1"/>
    <s v="Apr"/>
    <s v="KM"/>
    <s v="NNW"/>
    <s v="H"/>
    <x v="3"/>
    <s v="MC678"/>
    <s v="JOS"/>
    <x v="2"/>
    <s v="NO"/>
    <x v="1"/>
    <n v="1270"/>
    <s v="Complete"/>
  </r>
  <r>
    <n v="2"/>
    <x v="0"/>
    <x v="9"/>
    <s v="Sep"/>
    <s v="VX"/>
    <s v="NNW"/>
    <s v="Y"/>
    <x v="1"/>
    <s v="GH243"/>
    <s v="FWS"/>
    <x v="2"/>
    <s v="NO"/>
    <x v="3"/>
    <n v="3242"/>
    <s v="Complete"/>
  </r>
  <r>
    <n v="2"/>
    <x v="0"/>
    <x v="0"/>
    <s v="Dec"/>
    <s v="TH"/>
    <s v="BB"/>
    <s v="H"/>
    <x v="0"/>
    <s v="MC678"/>
    <s v="JOS"/>
    <x v="2"/>
    <s v="NO"/>
    <x v="0"/>
    <n v="1789"/>
    <s v="Complete"/>
  </r>
  <r>
    <n v="2"/>
    <x v="10"/>
    <x v="7"/>
    <s v="Aug"/>
    <s v="PZ"/>
    <s v="BB"/>
    <s v="R"/>
    <x v="1"/>
    <s v="GH243"/>
    <s v="PIF"/>
    <x v="2"/>
    <s v="NO"/>
    <x v="0"/>
    <n v="2043"/>
    <s v="Errors"/>
  </r>
  <r>
    <n v="1"/>
    <x v="4"/>
    <x v="0"/>
    <s v="Apr"/>
    <s v="KM"/>
    <s v="AXX"/>
    <s v="Y"/>
    <x v="2"/>
    <s v="GH243"/>
    <s v="JOS"/>
    <x v="1"/>
    <s v="NO"/>
    <x v="0"/>
    <n v="1417"/>
    <s v="Errors"/>
  </r>
  <r>
    <n v="2"/>
    <x v="8"/>
    <x v="1"/>
    <s v="Mar"/>
    <s v="MA"/>
    <s v="AXX"/>
    <s v="Y"/>
    <x v="1"/>
    <s v="GH243"/>
    <s v="RJI"/>
    <x v="2"/>
    <s v="NO"/>
    <x v="1"/>
    <n v="3183"/>
    <s v="Complete"/>
  </r>
  <r>
    <n v="2"/>
    <x v="6"/>
    <x v="8"/>
    <s v="Jan"/>
    <s v="SU"/>
    <s v="NNW"/>
    <s v="Y"/>
    <x v="3"/>
    <s v="MC678"/>
    <s v="RJI"/>
    <x v="2"/>
    <s v="NO"/>
    <x v="3"/>
    <n v="3788"/>
    <s v="Complete"/>
  </r>
  <r>
    <n v="1"/>
    <x v="2"/>
    <x v="1"/>
    <s v="Sep"/>
    <s v="VX"/>
    <s v="BB"/>
    <s v="H"/>
    <x v="1"/>
    <s v="GH243"/>
    <s v="YQQ"/>
    <x v="1"/>
    <s v="NO"/>
    <x v="1"/>
    <n v="843"/>
    <s v="Complete"/>
  </r>
  <r>
    <n v="1"/>
    <x v="2"/>
    <x v="10"/>
    <s v="Jul"/>
    <s v="QL"/>
    <s v="NNW"/>
    <s v="R"/>
    <x v="0"/>
    <s v="MC678"/>
    <s v="KDO"/>
    <x v="1"/>
    <s v="NO"/>
    <x v="2"/>
    <n v="3863"/>
    <s v="Complete"/>
  </r>
  <r>
    <n v="1"/>
    <x v="2"/>
    <x v="9"/>
    <s v="Oct"/>
    <s v="NP"/>
    <s v="AXX"/>
    <s v="R"/>
    <x v="1"/>
    <s v="GH243"/>
    <s v="FWS"/>
    <x v="1"/>
    <s v="NO"/>
    <x v="1"/>
    <n v="1501"/>
    <s v="Complete"/>
  </r>
  <r>
    <n v="2"/>
    <x v="8"/>
    <x v="6"/>
    <s v="Apr"/>
    <s v="KM"/>
    <s v="AXX"/>
    <s v="R"/>
    <x v="3"/>
    <s v="MC678"/>
    <s v="RJI"/>
    <x v="2"/>
    <s v="NO"/>
    <x v="2"/>
    <n v="340"/>
    <s v="Complete"/>
  </r>
  <r>
    <n v="2"/>
    <x v="0"/>
    <x v="6"/>
    <s v="Apr"/>
    <s v="KM"/>
    <s v="NNW"/>
    <s v="H"/>
    <x v="3"/>
    <s v="MC678"/>
    <s v="YQQ"/>
    <x v="2"/>
    <s v="NO"/>
    <x v="0"/>
    <n v="3872"/>
    <s v="Complete"/>
  </r>
  <r>
    <n v="2"/>
    <x v="0"/>
    <x v="1"/>
    <s v="Sep"/>
    <s v="VX"/>
    <s v="BB"/>
    <s v="R"/>
    <x v="1"/>
    <s v="GH243"/>
    <s v="JOS"/>
    <x v="2"/>
    <s v="NO"/>
    <x v="3"/>
    <n v="1958"/>
    <s v="Complete"/>
  </r>
  <r>
    <n v="2"/>
    <x v="0"/>
    <x v="3"/>
    <s v="Jan"/>
    <s v="SU"/>
    <s v="NNW"/>
    <s v="R"/>
    <x v="1"/>
    <s v="GH243"/>
    <s v="PIF"/>
    <x v="2"/>
    <s v="NO"/>
    <x v="3"/>
    <n v="2311"/>
    <s v="Complete"/>
  </r>
  <r>
    <n v="1"/>
    <x v="1"/>
    <x v="4"/>
    <s v="May"/>
    <s v="MT"/>
    <s v="NNW"/>
    <s v="Y"/>
    <x v="0"/>
    <s v="MC678"/>
    <s v="JOS"/>
    <x v="1"/>
    <s v="NO"/>
    <x v="4"/>
    <n v="1713"/>
    <s v="Complete"/>
  </r>
  <r>
    <n v="2"/>
    <x v="1"/>
    <x v="2"/>
    <s v="Mar"/>
    <s v="MA"/>
    <s v="NNW"/>
    <s v="R"/>
    <x v="1"/>
    <s v="GH243"/>
    <s v="PIF"/>
    <x v="2"/>
    <s v="NO"/>
    <x v="0"/>
    <n v="2021"/>
    <s v="Errors"/>
  </r>
  <r>
    <n v="2"/>
    <x v="1"/>
    <x v="2"/>
    <s v="Mar"/>
    <s v="MA"/>
    <s v="BB"/>
    <s v="Y"/>
    <x v="0"/>
    <s v="MC678"/>
    <s v="PIF"/>
    <x v="2"/>
    <s v="NO"/>
    <x v="3"/>
    <n v="1034"/>
    <s v="Complete"/>
  </r>
  <r>
    <n v="1"/>
    <x v="5"/>
    <x v="2"/>
    <s v="Nov"/>
    <s v="ST"/>
    <s v="AXX"/>
    <s v="H"/>
    <x v="2"/>
    <s v="GH243"/>
    <s v="KDO"/>
    <x v="1"/>
    <s v="NO"/>
    <x v="4"/>
    <n v="443"/>
    <s v="Complete"/>
  </r>
  <r>
    <n v="1"/>
    <x v="7"/>
    <x v="2"/>
    <s v="Sep"/>
    <s v="VX"/>
    <s v="AXX"/>
    <s v="Y"/>
    <x v="0"/>
    <s v="MC678"/>
    <s v="YQQ"/>
    <x v="1"/>
    <s v="NO"/>
    <x v="4"/>
    <n v="3162"/>
    <s v="Errors"/>
  </r>
  <r>
    <n v="1"/>
    <x v="3"/>
    <x v="0"/>
    <s v="Aug"/>
    <s v="PZ"/>
    <s v="NNW"/>
    <s v="H"/>
    <x v="3"/>
    <s v="MC678"/>
    <s v="RJI"/>
    <x v="1"/>
    <s v="NO"/>
    <x v="4"/>
    <n v="3783"/>
    <s v="Errors"/>
  </r>
  <r>
    <n v="1"/>
    <x v="5"/>
    <x v="11"/>
    <s v="Apr"/>
    <s v="KM"/>
    <s v="BB"/>
    <s v="Y"/>
    <x v="3"/>
    <s v="MC678"/>
    <s v="YQQ"/>
    <x v="1"/>
    <s v="NO"/>
    <x v="0"/>
    <n v="355"/>
    <s v="Complete"/>
  </r>
  <r>
    <n v="1"/>
    <x v="0"/>
    <x v="2"/>
    <s v="Apr"/>
    <s v="KM"/>
    <s v="AXX"/>
    <s v="Y"/>
    <x v="3"/>
    <s v="MC678"/>
    <s v="PIF"/>
    <x v="1"/>
    <s v="NO"/>
    <x v="3"/>
    <n v="771"/>
    <s v="Errors"/>
  </r>
  <r>
    <n v="1"/>
    <x v="4"/>
    <x v="2"/>
    <s v="Sep"/>
    <s v="VX"/>
    <s v="NNW"/>
    <s v="R"/>
    <x v="1"/>
    <s v="GH243"/>
    <s v="KDO"/>
    <x v="1"/>
    <s v="NO"/>
    <x v="4"/>
    <n v="2063"/>
    <s v="Complete"/>
  </r>
  <r>
    <n v="2"/>
    <x v="4"/>
    <x v="10"/>
    <s v="May"/>
    <s v="MT"/>
    <s v="BB"/>
    <s v="H"/>
    <x v="2"/>
    <s v="GH243"/>
    <s v="JOS"/>
    <x v="2"/>
    <s v="NO"/>
    <x v="1"/>
    <n v="1144"/>
    <s v="Errors"/>
  </r>
  <r>
    <n v="2"/>
    <x v="4"/>
    <x v="5"/>
    <s v="May"/>
    <s v="MT"/>
    <s v="NNW"/>
    <s v="R"/>
    <x v="0"/>
    <s v="MC678"/>
    <s v="PIF"/>
    <x v="2"/>
    <s v="NO"/>
    <x v="1"/>
    <n v="3235"/>
    <s v="Complete"/>
  </r>
  <r>
    <n v="2"/>
    <x v="4"/>
    <x v="2"/>
    <s v="Feb"/>
    <s v="JN"/>
    <s v="AXX"/>
    <s v="H"/>
    <x v="3"/>
    <s v="MC678"/>
    <s v="JOS"/>
    <x v="2"/>
    <s v="NO"/>
    <x v="0"/>
    <n v="479"/>
    <s v="Complete"/>
  </r>
  <r>
    <n v="3"/>
    <x v="4"/>
    <x v="9"/>
    <s v="Sep"/>
    <s v="VX"/>
    <s v="BB"/>
    <s v="R"/>
    <x v="1"/>
    <s v="GH243"/>
    <s v="RJI"/>
    <x v="0"/>
    <s v="YES"/>
    <x v="3"/>
    <n v="3212"/>
    <s v="Complete"/>
  </r>
  <r>
    <n v="2"/>
    <x v="1"/>
    <x v="5"/>
    <s v="Jun"/>
    <s v="BW"/>
    <s v="BB"/>
    <s v="Y"/>
    <x v="3"/>
    <s v="MC678"/>
    <s v="RJI"/>
    <x v="2"/>
    <s v="NO"/>
    <x v="2"/>
    <n v="2045"/>
    <s v="Errors"/>
  </r>
  <r>
    <n v="2"/>
    <x v="6"/>
    <x v="12"/>
    <s v="Feb"/>
    <s v="JN"/>
    <s v="BB"/>
    <s v="H"/>
    <x v="3"/>
    <s v="MC678"/>
    <s v="YQQ"/>
    <x v="2"/>
    <s v="NO"/>
    <x v="4"/>
    <n v="1049"/>
    <s v="Complete"/>
  </r>
  <r>
    <n v="2"/>
    <x v="1"/>
    <x v="8"/>
    <s v="Jul"/>
    <s v="QL"/>
    <s v="NNW"/>
    <s v="H"/>
    <x v="1"/>
    <s v="GH243"/>
    <s v="KDO"/>
    <x v="2"/>
    <s v="NO"/>
    <x v="0"/>
    <n v="513"/>
    <s v="Complete"/>
  </r>
  <r>
    <n v="1"/>
    <x v="5"/>
    <x v="10"/>
    <s v="May"/>
    <s v="MT"/>
    <s v="AXX"/>
    <s v="R"/>
    <x v="2"/>
    <s v="GH243"/>
    <s v="FWS"/>
    <x v="1"/>
    <s v="NO"/>
    <x v="3"/>
    <n v="1580"/>
    <s v="Complete"/>
  </r>
  <r>
    <n v="1"/>
    <x v="0"/>
    <x v="8"/>
    <s v="Dec"/>
    <s v="TH"/>
    <s v="AXX"/>
    <s v="R"/>
    <x v="2"/>
    <s v="GH243"/>
    <s v="RJI"/>
    <x v="1"/>
    <s v="NO"/>
    <x v="4"/>
    <n v="2144"/>
    <s v="Errors"/>
  </r>
  <r>
    <n v="2"/>
    <x v="8"/>
    <x v="4"/>
    <s v="May"/>
    <s v="MT"/>
    <s v="AXX"/>
    <s v="Y"/>
    <x v="2"/>
    <s v="GH243"/>
    <s v="RJI"/>
    <x v="2"/>
    <s v="NO"/>
    <x v="4"/>
    <n v="2923"/>
    <s v="Complete"/>
  </r>
  <r>
    <n v="2"/>
    <x v="3"/>
    <x v="7"/>
    <s v="Feb"/>
    <s v="JN"/>
    <s v="BB"/>
    <s v="Y"/>
    <x v="1"/>
    <s v="GH243"/>
    <s v="JOS"/>
    <x v="2"/>
    <s v="NO"/>
    <x v="3"/>
    <n v="769"/>
    <s v="Errors"/>
  </r>
  <r>
    <n v="2"/>
    <x v="6"/>
    <x v="2"/>
    <s v="Mar"/>
    <s v="MA"/>
    <s v="NNW"/>
    <s v="H"/>
    <x v="3"/>
    <s v="MC678"/>
    <s v="PIF"/>
    <x v="2"/>
    <s v="NO"/>
    <x v="1"/>
    <n v="2675"/>
    <s v="Complete"/>
  </r>
  <r>
    <n v="2"/>
    <x v="6"/>
    <x v="13"/>
    <s v="Apr"/>
    <s v="KM"/>
    <s v="NNW"/>
    <s v="R"/>
    <x v="0"/>
    <s v="MC678"/>
    <s v="JOS"/>
    <x v="2"/>
    <s v="NO"/>
    <x v="0"/>
    <n v="2985"/>
    <s v="Errors"/>
  </r>
  <r>
    <n v="1"/>
    <x v="11"/>
    <x v="2"/>
    <s v="Feb"/>
    <s v="JN"/>
    <s v="NNW"/>
    <s v="H"/>
    <x v="2"/>
    <s v="GH243"/>
    <s v="FWS"/>
    <x v="1"/>
    <s v="NO"/>
    <x v="2"/>
    <n v="1956"/>
    <s v="Complete"/>
  </r>
  <r>
    <n v="2"/>
    <x v="5"/>
    <x v="0"/>
    <s v="Jun"/>
    <s v="BW"/>
    <s v="NNW"/>
    <s v="R"/>
    <x v="3"/>
    <s v="MC678"/>
    <s v="JOS"/>
    <x v="2"/>
    <s v="NO"/>
    <x v="4"/>
    <n v="478"/>
    <s v="Complete"/>
  </r>
  <r>
    <n v="1"/>
    <x v="3"/>
    <x v="9"/>
    <s v="Apr"/>
    <s v="KM"/>
    <s v="AXX"/>
    <s v="R"/>
    <x v="3"/>
    <s v="MC678"/>
    <s v="PIF"/>
    <x v="1"/>
    <s v="NO"/>
    <x v="1"/>
    <n v="2665"/>
    <s v="Errors"/>
  </r>
  <r>
    <n v="1"/>
    <x v="5"/>
    <x v="5"/>
    <s v="Jun"/>
    <s v="BW"/>
    <s v="BB"/>
    <s v="Y"/>
    <x v="3"/>
    <s v="MC678"/>
    <s v="JOS"/>
    <x v="1"/>
    <s v="NO"/>
    <x v="0"/>
    <n v="1620"/>
    <s v="Complete"/>
  </r>
  <r>
    <n v="1"/>
    <x v="5"/>
    <x v="8"/>
    <s v="Jul"/>
    <s v="QL"/>
    <s v="BB"/>
    <s v="H"/>
    <x v="0"/>
    <s v="MC678"/>
    <s v="RJI"/>
    <x v="1"/>
    <s v="NO"/>
    <x v="1"/>
    <n v="1041"/>
    <s v="Errors"/>
  </r>
  <r>
    <n v="1"/>
    <x v="4"/>
    <x v="2"/>
    <s v="Mar"/>
    <s v="MA"/>
    <s v="BB"/>
    <s v="H"/>
    <x v="3"/>
    <s v="MC678"/>
    <s v="YQQ"/>
    <x v="1"/>
    <s v="NO"/>
    <x v="3"/>
    <n v="2584"/>
    <s v="Complete"/>
  </r>
  <r>
    <n v="1"/>
    <x v="4"/>
    <x v="1"/>
    <s v="Feb"/>
    <s v="JN"/>
    <s v="AXX"/>
    <s v="Y"/>
    <x v="1"/>
    <s v="GH243"/>
    <s v="YQQ"/>
    <x v="1"/>
    <s v="NO"/>
    <x v="3"/>
    <n v="950"/>
    <s v="Complete"/>
  </r>
  <r>
    <n v="2"/>
    <x v="4"/>
    <x v="7"/>
    <s v="Aug"/>
    <s v="PZ"/>
    <s v="BB"/>
    <s v="H"/>
    <x v="0"/>
    <s v="MC678"/>
    <s v="KDO"/>
    <x v="2"/>
    <s v="NO"/>
    <x v="4"/>
    <n v="2790"/>
    <s v="Complete"/>
  </r>
  <r>
    <n v="2"/>
    <x v="4"/>
    <x v="10"/>
    <s v="Nov"/>
    <s v="ST"/>
    <s v="BB"/>
    <s v="R"/>
    <x v="0"/>
    <s v="MC678"/>
    <s v="FWS"/>
    <x v="2"/>
    <s v="NO"/>
    <x v="4"/>
    <n v="754"/>
    <s v="Complete"/>
  </r>
  <r>
    <n v="2"/>
    <x v="4"/>
    <x v="1"/>
    <s v="Feb"/>
    <s v="JN"/>
    <s v="NNW"/>
    <s v="H"/>
    <x v="0"/>
    <s v="MC678"/>
    <s v="RJI"/>
    <x v="2"/>
    <s v="NO"/>
    <x v="2"/>
    <n v="3365"/>
    <s v="Errors"/>
  </r>
  <r>
    <n v="1"/>
    <x v="0"/>
    <x v="4"/>
    <s v="Dec"/>
    <s v="TH"/>
    <s v="AXX"/>
    <s v="Y"/>
    <x v="2"/>
    <s v="GH243"/>
    <s v="YQQ"/>
    <x v="1"/>
    <s v="NO"/>
    <x v="3"/>
    <n v="482"/>
    <s v="Errors"/>
  </r>
  <r>
    <n v="1"/>
    <x v="10"/>
    <x v="5"/>
    <s v="May"/>
    <s v="MT"/>
    <s v="NNW"/>
    <s v="Y"/>
    <x v="3"/>
    <s v="MC678"/>
    <s v="JOS"/>
    <x v="1"/>
    <s v="NO"/>
    <x v="4"/>
    <n v="774"/>
    <s v="Complete"/>
  </r>
  <r>
    <n v="2"/>
    <x v="6"/>
    <x v="10"/>
    <s v="May"/>
    <s v="MT"/>
    <s v="BB"/>
    <s v="R"/>
    <x v="2"/>
    <s v="GH243"/>
    <s v="PIF"/>
    <x v="2"/>
    <s v="NO"/>
    <x v="0"/>
    <n v="3929"/>
    <s v="Complete"/>
  </r>
  <r>
    <n v="1"/>
    <x v="5"/>
    <x v="9"/>
    <s v="Apr"/>
    <s v="KM"/>
    <s v="AXX"/>
    <s v="Y"/>
    <x v="1"/>
    <s v="GH243"/>
    <s v="JOS"/>
    <x v="1"/>
    <s v="NO"/>
    <x v="4"/>
    <n v="2207"/>
    <s v="Errors"/>
  </r>
  <r>
    <n v="2"/>
    <x v="8"/>
    <x v="12"/>
    <s v="May"/>
    <s v="MT"/>
    <s v="BB"/>
    <s v="Y"/>
    <x v="2"/>
    <s v="GH243"/>
    <s v="YQQ"/>
    <x v="2"/>
    <s v="NO"/>
    <x v="0"/>
    <n v="1668"/>
    <s v="Complete"/>
  </r>
  <r>
    <n v="1"/>
    <x v="2"/>
    <x v="2"/>
    <s v="Jul"/>
    <s v="QL"/>
    <s v="BB"/>
    <s v="Y"/>
    <x v="0"/>
    <s v="MC678"/>
    <s v="PIF"/>
    <x v="1"/>
    <s v="NO"/>
    <x v="2"/>
    <n v="293"/>
    <s v="Complete"/>
  </r>
  <r>
    <n v="3"/>
    <x v="9"/>
    <x v="10"/>
    <s v="May"/>
    <s v="MT"/>
    <s v="BB"/>
    <s v="Y"/>
    <x v="3"/>
    <s v="MC678"/>
    <s v="KDO"/>
    <x v="0"/>
    <s v="YES"/>
    <x v="2"/>
    <n v="1208"/>
    <s v="Complete"/>
  </r>
  <r>
    <n v="2"/>
    <x v="3"/>
    <x v="11"/>
    <s v="May"/>
    <s v="MT"/>
    <s v="NNW"/>
    <s v="Y"/>
    <x v="0"/>
    <s v="MC678"/>
    <s v="YQQ"/>
    <x v="2"/>
    <s v="NO"/>
    <x v="0"/>
    <n v="2842"/>
    <s v="Errors"/>
  </r>
  <r>
    <n v="1"/>
    <x v="4"/>
    <x v="1"/>
    <s v="Sep"/>
    <s v="VX"/>
    <s v="BB"/>
    <s v="Y"/>
    <x v="1"/>
    <s v="GH243"/>
    <s v="RJI"/>
    <x v="1"/>
    <s v="NO"/>
    <x v="0"/>
    <n v="2809"/>
    <s v="Complete"/>
  </r>
  <r>
    <n v="2"/>
    <x v="6"/>
    <x v="0"/>
    <s v="Jun"/>
    <s v="BW"/>
    <s v="BB"/>
    <s v="Y"/>
    <x v="3"/>
    <s v="MC678"/>
    <s v="YQQ"/>
    <x v="2"/>
    <s v="NO"/>
    <x v="2"/>
    <n v="2946"/>
    <s v="Errors"/>
  </r>
  <r>
    <n v="1"/>
    <x v="3"/>
    <x v="6"/>
    <s v="Oct"/>
    <s v="NP"/>
    <s v="NNW"/>
    <s v="H"/>
    <x v="3"/>
    <s v="MC678"/>
    <s v="PIF"/>
    <x v="1"/>
    <s v="NO"/>
    <x v="1"/>
    <n v="769"/>
    <s v="Errors"/>
  </r>
  <r>
    <n v="1"/>
    <x v="6"/>
    <x v="3"/>
    <s v="Jul"/>
    <s v="QL"/>
    <s v="NNW"/>
    <s v="Y"/>
    <x v="0"/>
    <s v="MC678"/>
    <s v="KDO"/>
    <x v="1"/>
    <s v="NO"/>
    <x v="3"/>
    <n v="1055"/>
    <s v="Complete"/>
  </r>
  <r>
    <n v="2"/>
    <x v="6"/>
    <x v="7"/>
    <s v="Aug"/>
    <s v="PZ"/>
    <s v="AXX"/>
    <s v="H"/>
    <x v="0"/>
    <s v="MC678"/>
    <s v="JOS"/>
    <x v="2"/>
    <s v="NO"/>
    <x v="4"/>
    <n v="1468"/>
    <s v="Complete"/>
  </r>
  <r>
    <n v="2"/>
    <x v="7"/>
    <x v="3"/>
    <s v="Jul"/>
    <s v="QL"/>
    <s v="BB"/>
    <s v="H"/>
    <x v="1"/>
    <s v="GH243"/>
    <s v="PIF"/>
    <x v="2"/>
    <s v="NO"/>
    <x v="0"/>
    <n v="1261"/>
    <s v="Errors"/>
  </r>
  <r>
    <n v="2"/>
    <x v="6"/>
    <x v="2"/>
    <s v="Sep"/>
    <s v="VX"/>
    <s v="BB"/>
    <s v="R"/>
    <x v="1"/>
    <s v="GH243"/>
    <s v="JOS"/>
    <x v="2"/>
    <s v="NO"/>
    <x v="1"/>
    <n v="3631"/>
    <s v="Errors"/>
  </r>
  <r>
    <n v="2"/>
    <x v="6"/>
    <x v="9"/>
    <s v="Oct"/>
    <s v="NP"/>
    <s v="AXX"/>
    <s v="H"/>
    <x v="3"/>
    <s v="MC678"/>
    <s v="RJI"/>
    <x v="2"/>
    <s v="NO"/>
    <x v="4"/>
    <n v="1095"/>
    <s v="Errors"/>
  </r>
  <r>
    <n v="1"/>
    <x v="3"/>
    <x v="3"/>
    <s v="Jan"/>
    <s v="SU"/>
    <s v="NNW"/>
    <s v="H"/>
    <x v="3"/>
    <s v="MC678"/>
    <s v="RJI"/>
    <x v="1"/>
    <s v="NO"/>
    <x v="1"/>
    <n v="391"/>
    <s v="Complete"/>
  </r>
  <r>
    <n v="1"/>
    <x v="5"/>
    <x v="1"/>
    <s v="Sep"/>
    <s v="VX"/>
    <s v="BB"/>
    <s v="H"/>
    <x v="2"/>
    <s v="GH243"/>
    <s v="YQQ"/>
    <x v="1"/>
    <s v="NO"/>
    <x v="0"/>
    <n v="401"/>
    <s v="Errors"/>
  </r>
  <r>
    <n v="3"/>
    <x v="0"/>
    <x v="6"/>
    <s v="Apr"/>
    <s v="KM"/>
    <s v="NNW"/>
    <s v="H"/>
    <x v="3"/>
    <s v="MC678"/>
    <s v="KDO"/>
    <x v="0"/>
    <s v="YES"/>
    <x v="1"/>
    <n v="2923"/>
    <s v="Errors"/>
  </r>
  <r>
    <n v="1"/>
    <x v="11"/>
    <x v="4"/>
    <s v="May"/>
    <s v="MT"/>
    <s v="AXX"/>
    <s v="Y"/>
    <x v="2"/>
    <s v="GH243"/>
    <s v="FWS"/>
    <x v="1"/>
    <s v="NO"/>
    <x v="2"/>
    <n v="1855"/>
    <s v="Complete"/>
  </r>
  <r>
    <n v="2"/>
    <x v="11"/>
    <x v="3"/>
    <s v="Jun"/>
    <s v="BW"/>
    <s v="NNW"/>
    <s v="H"/>
    <x v="1"/>
    <s v="GH243"/>
    <s v="RJI"/>
    <x v="2"/>
    <s v="NO"/>
    <x v="1"/>
    <n v="726"/>
    <s v="Complete"/>
  </r>
  <r>
    <n v="1"/>
    <x v="3"/>
    <x v="11"/>
    <s v="May"/>
    <s v="MT"/>
    <s v="AXX"/>
    <s v="Y"/>
    <x v="3"/>
    <s v="MC678"/>
    <s v="YQQ"/>
    <x v="1"/>
    <s v="NO"/>
    <x v="4"/>
    <n v="1712"/>
    <s v="Complete"/>
  </r>
  <r>
    <n v="1"/>
    <x v="0"/>
    <x v="2"/>
    <s v="Sep"/>
    <s v="VX"/>
    <s v="BB"/>
    <s v="R"/>
    <x v="3"/>
    <s v="MC678"/>
    <s v="JOS"/>
    <x v="1"/>
    <s v="NO"/>
    <x v="4"/>
    <n v="2374"/>
    <s v="Errors"/>
  </r>
  <r>
    <n v="3"/>
    <x v="0"/>
    <x v="2"/>
    <s v="Mar"/>
    <s v="MA"/>
    <s v="BB"/>
    <s v="Y"/>
    <x v="2"/>
    <s v="GH243"/>
    <s v="PIF"/>
    <x v="0"/>
    <s v="YES"/>
    <x v="2"/>
    <n v="2852"/>
    <s v="Errors"/>
  </r>
  <r>
    <n v="3"/>
    <x v="0"/>
    <x v="11"/>
    <s v="Sep"/>
    <s v="VX"/>
    <s v="BB"/>
    <s v="H"/>
    <x v="2"/>
    <s v="GH243"/>
    <s v="JOS"/>
    <x v="0"/>
    <s v="YES"/>
    <x v="3"/>
    <n v="3309"/>
    <s v="Complete"/>
  </r>
  <r>
    <n v="1"/>
    <x v="5"/>
    <x v="2"/>
    <s v="Jan"/>
    <s v="SU"/>
    <s v="AXX"/>
    <s v="H"/>
    <x v="3"/>
    <s v="MC678"/>
    <s v="FWS"/>
    <x v="1"/>
    <s v="NO"/>
    <x v="0"/>
    <n v="3382"/>
    <s v="Complete"/>
  </r>
  <r>
    <n v="1"/>
    <x v="5"/>
    <x v="2"/>
    <s v="Sep"/>
    <s v="VX"/>
    <s v="NNW"/>
    <s v="H"/>
    <x v="3"/>
    <s v="MC678"/>
    <s v="JOS"/>
    <x v="1"/>
    <s v="NO"/>
    <x v="4"/>
    <n v="2326"/>
    <s v="Errors"/>
  </r>
  <r>
    <n v="1"/>
    <x v="7"/>
    <x v="1"/>
    <s v="Mar"/>
    <s v="MA"/>
    <s v="BB"/>
    <s v="Y"/>
    <x v="3"/>
    <s v="MC678"/>
    <s v="PIF"/>
    <x v="1"/>
    <s v="NO"/>
    <x v="1"/>
    <n v="879"/>
    <s v="Complete"/>
  </r>
  <r>
    <n v="1"/>
    <x v="7"/>
    <x v="1"/>
    <s v="Jun"/>
    <s v="BW"/>
    <s v="AXX"/>
    <s v="H"/>
    <x v="0"/>
    <s v="MC678"/>
    <s v="JOS"/>
    <x v="1"/>
    <s v="NO"/>
    <x v="4"/>
    <n v="3693"/>
    <s v="Complete"/>
  </r>
  <r>
    <n v="2"/>
    <x v="7"/>
    <x v="4"/>
    <s v="May"/>
    <s v="MT"/>
    <s v="NNW"/>
    <s v="H"/>
    <x v="0"/>
    <s v="MC678"/>
    <s v="RJI"/>
    <x v="2"/>
    <s v="NO"/>
    <x v="1"/>
    <n v="349"/>
    <s v="Errors"/>
  </r>
  <r>
    <n v="3"/>
    <x v="7"/>
    <x v="0"/>
    <s v="Dec"/>
    <s v="TH"/>
    <s v="NNW"/>
    <s v="H"/>
    <x v="1"/>
    <s v="GH243"/>
    <s v="YQQ"/>
    <x v="0"/>
    <s v="YES"/>
    <x v="3"/>
    <n v="3127"/>
    <s v="Complete"/>
  </r>
  <r>
    <n v="1"/>
    <x v="1"/>
    <x v="13"/>
    <s v="Apr"/>
    <s v="KM"/>
    <s v="AXX"/>
    <s v="Y"/>
    <x v="0"/>
    <s v="MC678"/>
    <s v="YQQ"/>
    <x v="1"/>
    <s v="NO"/>
    <x v="2"/>
    <n v="1240"/>
    <s v="Complete"/>
  </r>
  <r>
    <n v="2"/>
    <x v="10"/>
    <x v="13"/>
    <s v="Sep"/>
    <s v="VX"/>
    <s v="BB"/>
    <s v="Y"/>
    <x v="0"/>
    <s v="MC678"/>
    <s v="KDO"/>
    <x v="2"/>
    <s v="NO"/>
    <x v="0"/>
    <n v="458"/>
    <s v="Errors"/>
  </r>
  <r>
    <n v="3"/>
    <x v="10"/>
    <x v="2"/>
    <s v="Jul"/>
    <s v="QL"/>
    <s v="AXX"/>
    <s v="R"/>
    <x v="0"/>
    <s v="MC678"/>
    <s v="FWS"/>
    <x v="0"/>
    <s v="YES"/>
    <x v="3"/>
    <n v="1328"/>
    <s v="Complete"/>
  </r>
  <r>
    <n v="2"/>
    <x v="3"/>
    <x v="2"/>
    <s v="Jul"/>
    <s v="QL"/>
    <s v="NNW"/>
    <s v="Y"/>
    <x v="3"/>
    <s v="MC678"/>
    <s v="RJI"/>
    <x v="2"/>
    <s v="NO"/>
    <x v="4"/>
    <n v="2053"/>
    <s v="Complete"/>
  </r>
  <r>
    <n v="2"/>
    <x v="0"/>
    <x v="0"/>
    <s v="Dec"/>
    <s v="TH"/>
    <s v="AXX"/>
    <s v="R"/>
    <x v="3"/>
    <s v="MC678"/>
    <s v="RJI"/>
    <x v="2"/>
    <s v="NO"/>
    <x v="3"/>
    <n v="3663"/>
    <s v="Errors"/>
  </r>
  <r>
    <n v="2"/>
    <x v="0"/>
    <x v="2"/>
    <s v="Mar"/>
    <s v="MA"/>
    <s v="AXX"/>
    <s v="R"/>
    <x v="2"/>
    <s v="GH243"/>
    <s v="JOS"/>
    <x v="2"/>
    <s v="NO"/>
    <x v="4"/>
    <n v="515"/>
    <s v="Errors"/>
  </r>
  <r>
    <n v="1"/>
    <x v="5"/>
    <x v="13"/>
    <s v="Oct"/>
    <s v="NP"/>
    <s v="AXX"/>
    <s v="H"/>
    <x v="3"/>
    <s v="MC678"/>
    <s v="PIF"/>
    <x v="1"/>
    <s v="NO"/>
    <x v="3"/>
    <n v="572"/>
    <s v="Complete"/>
  </r>
  <r>
    <n v="1"/>
    <x v="1"/>
    <x v="7"/>
    <s v="Aug"/>
    <s v="PZ"/>
    <s v="AXX"/>
    <s v="Y"/>
    <x v="3"/>
    <s v="MC678"/>
    <s v="JOS"/>
    <x v="1"/>
    <s v="NO"/>
    <x v="0"/>
    <n v="1670"/>
    <s v="Complete"/>
  </r>
  <r>
    <n v="1"/>
    <x v="6"/>
    <x v="0"/>
    <s v="Feb"/>
    <s v="JN"/>
    <s v="AXX"/>
    <s v="H"/>
    <x v="0"/>
    <s v="MC678"/>
    <s v="PIF"/>
    <x v="1"/>
    <s v="NO"/>
    <x v="1"/>
    <n v="1847"/>
    <s v="Errors"/>
  </r>
  <r>
    <n v="1"/>
    <x v="6"/>
    <x v="13"/>
    <s v="Oct"/>
    <s v="NP"/>
    <s v="BB"/>
    <s v="H"/>
    <x v="2"/>
    <s v="GH243"/>
    <s v="PIF"/>
    <x v="1"/>
    <s v="NO"/>
    <x v="1"/>
    <n v="3633"/>
    <s v="Complete"/>
  </r>
  <r>
    <n v="3"/>
    <x v="2"/>
    <x v="7"/>
    <s v="Aug"/>
    <s v="PZ"/>
    <s v="BB"/>
    <s v="H"/>
    <x v="0"/>
    <s v="MC678"/>
    <s v="KDO"/>
    <x v="0"/>
    <s v="YES"/>
    <x v="0"/>
    <n v="588"/>
    <s v="Errors"/>
  </r>
  <r>
    <n v="1"/>
    <x v="10"/>
    <x v="6"/>
    <s v="Mar"/>
    <s v="MA"/>
    <s v="AXX"/>
    <s v="Y"/>
    <x v="2"/>
    <s v="GH243"/>
    <s v="YQQ"/>
    <x v="1"/>
    <s v="NO"/>
    <x v="1"/>
    <n v="1243"/>
    <s v="Complete"/>
  </r>
  <r>
    <n v="2"/>
    <x v="10"/>
    <x v="3"/>
    <s v="Jan"/>
    <s v="SU"/>
    <s v="NNW"/>
    <s v="Y"/>
    <x v="1"/>
    <s v="GH243"/>
    <s v="RJI"/>
    <x v="2"/>
    <s v="NO"/>
    <x v="4"/>
    <n v="654"/>
    <s v="Complete"/>
  </r>
  <r>
    <n v="2"/>
    <x v="11"/>
    <x v="1"/>
    <s v="Dec"/>
    <s v="TH"/>
    <s v="BB"/>
    <s v="R"/>
    <x v="3"/>
    <s v="MC678"/>
    <s v="YQQ"/>
    <x v="2"/>
    <s v="NO"/>
    <x v="4"/>
    <n v="1573"/>
    <s v="Complete"/>
  </r>
  <r>
    <n v="3"/>
    <x v="0"/>
    <x v="7"/>
    <s v="Jan"/>
    <s v="SU"/>
    <s v="NNW"/>
    <s v="H"/>
    <x v="3"/>
    <s v="MC678"/>
    <s v="PIF"/>
    <x v="0"/>
    <s v="YES"/>
    <x v="2"/>
    <n v="1122"/>
    <s v="Complete"/>
  </r>
  <r>
    <n v="2"/>
    <x v="6"/>
    <x v="11"/>
    <s v="Nov"/>
    <s v="ST"/>
    <s v="NNW"/>
    <s v="R"/>
    <x v="1"/>
    <s v="GH243"/>
    <s v="KDO"/>
    <x v="2"/>
    <s v="NO"/>
    <x v="3"/>
    <n v="1593"/>
    <s v="Errors"/>
  </r>
  <r>
    <n v="2"/>
    <x v="1"/>
    <x v="12"/>
    <s v="Aug"/>
    <s v="PZ"/>
    <s v="NNW"/>
    <s v="H"/>
    <x v="3"/>
    <s v="MC678"/>
    <s v="JOS"/>
    <x v="2"/>
    <s v="NO"/>
    <x v="0"/>
    <n v="1614"/>
    <s v="Complete"/>
  </r>
  <r>
    <n v="3"/>
    <x v="1"/>
    <x v="10"/>
    <s v="May"/>
    <s v="MT"/>
    <s v="BB"/>
    <s v="H"/>
    <x v="2"/>
    <s v="GH243"/>
    <s v="PIF"/>
    <x v="0"/>
    <s v="YES"/>
    <x v="2"/>
    <n v="2530"/>
    <s v="Complete"/>
  </r>
  <r>
    <n v="1"/>
    <x v="6"/>
    <x v="4"/>
    <s v="Nov"/>
    <s v="ST"/>
    <s v="NNW"/>
    <s v="H"/>
    <x v="1"/>
    <s v="GH243"/>
    <s v="JOS"/>
    <x v="1"/>
    <s v="NO"/>
    <x v="2"/>
    <n v="1860"/>
    <s v="Complete"/>
  </r>
  <r>
    <n v="1"/>
    <x v="6"/>
    <x v="2"/>
    <s v="Mar"/>
    <s v="MA"/>
    <s v="AXX"/>
    <s v="R"/>
    <x v="3"/>
    <s v="MC678"/>
    <s v="RJI"/>
    <x v="1"/>
    <s v="NO"/>
    <x v="0"/>
    <n v="1748"/>
    <s v="Errors"/>
  </r>
  <r>
    <n v="1"/>
    <x v="4"/>
    <x v="8"/>
    <s v="May"/>
    <s v="MT"/>
    <s v="AXX"/>
    <s v="R"/>
    <x v="1"/>
    <s v="GH243"/>
    <s v="RJI"/>
    <x v="1"/>
    <s v="NO"/>
    <x v="2"/>
    <n v="3047"/>
    <s v="Complete"/>
  </r>
  <r>
    <n v="2"/>
    <x v="4"/>
    <x v="13"/>
    <s v="Apr"/>
    <s v="KM"/>
    <s v="NNW"/>
    <s v="H"/>
    <x v="1"/>
    <s v="GH243"/>
    <s v="YQQ"/>
    <x v="2"/>
    <s v="NO"/>
    <x v="1"/>
    <n v="2292"/>
    <s v="Complete"/>
  </r>
  <r>
    <n v="2"/>
    <x v="4"/>
    <x v="4"/>
    <s v="May"/>
    <s v="MT"/>
    <s v="AXX"/>
    <s v="R"/>
    <x v="1"/>
    <s v="GH243"/>
    <s v="KDO"/>
    <x v="2"/>
    <s v="NO"/>
    <x v="4"/>
    <n v="719"/>
    <s v="Complete"/>
  </r>
  <r>
    <n v="2"/>
    <x v="4"/>
    <x v="3"/>
    <s v="Jan"/>
    <s v="SU"/>
    <s v="NNW"/>
    <s v="H"/>
    <x v="2"/>
    <s v="GH243"/>
    <s v="FWS"/>
    <x v="2"/>
    <s v="NO"/>
    <x v="3"/>
    <n v="912"/>
    <s v="Errors"/>
  </r>
  <r>
    <n v="3"/>
    <x v="4"/>
    <x v="2"/>
    <s v="Sep"/>
    <s v="VX"/>
    <s v="BB"/>
    <s v="R"/>
    <x v="0"/>
    <s v="MC678"/>
    <s v="RJI"/>
    <x v="0"/>
    <s v="YES"/>
    <x v="2"/>
    <n v="3542"/>
    <s v="Errors"/>
  </r>
  <r>
    <n v="1"/>
    <x v="11"/>
    <x v="1"/>
    <s v="Mar"/>
    <s v="MA"/>
    <s v="BB"/>
    <s v="Y"/>
    <x v="3"/>
    <s v="MC678"/>
    <s v="RJI"/>
    <x v="1"/>
    <s v="NO"/>
    <x v="3"/>
    <n v="3795"/>
    <s v="Complete"/>
  </r>
  <r>
    <n v="1"/>
    <x v="6"/>
    <x v="2"/>
    <s v="Sep"/>
    <s v="VX"/>
    <s v="AXX"/>
    <s v="H"/>
    <x v="0"/>
    <s v="MC678"/>
    <s v="JOS"/>
    <x v="1"/>
    <s v="NO"/>
    <x v="2"/>
    <n v="2819"/>
    <s v="Complete"/>
  </r>
  <r>
    <n v="1"/>
    <x v="5"/>
    <x v="12"/>
    <s v="Aug"/>
    <s v="PZ"/>
    <s v="NNW"/>
    <s v="Y"/>
    <x v="3"/>
    <s v="MC678"/>
    <s v="PIF"/>
    <x v="1"/>
    <s v="NO"/>
    <x v="4"/>
    <n v="3892"/>
    <s v="Complete"/>
  </r>
  <r>
    <n v="1"/>
    <x v="2"/>
    <x v="11"/>
    <s v="May"/>
    <s v="MT"/>
    <s v="NNW"/>
    <s v="R"/>
    <x v="3"/>
    <s v="MC678"/>
    <s v="JOS"/>
    <x v="1"/>
    <s v="NO"/>
    <x v="1"/>
    <n v="2076"/>
    <s v="Errors"/>
  </r>
  <r>
    <n v="2"/>
    <x v="3"/>
    <x v="4"/>
    <s v="Nov"/>
    <s v="ST"/>
    <s v="BB"/>
    <s v="Y"/>
    <x v="2"/>
    <s v="GH243"/>
    <s v="FWS"/>
    <x v="2"/>
    <s v="NO"/>
    <x v="4"/>
    <n v="1960"/>
    <s v="Complete"/>
  </r>
  <r>
    <n v="1"/>
    <x v="11"/>
    <x v="5"/>
    <s v="Nov"/>
    <s v="ST"/>
    <s v="NNW"/>
    <s v="Y"/>
    <x v="1"/>
    <s v="GH243"/>
    <s v="JOS"/>
    <x v="1"/>
    <s v="NO"/>
    <x v="3"/>
    <n v="887"/>
    <s v="Complete"/>
  </r>
  <r>
    <n v="1"/>
    <x v="4"/>
    <x v="6"/>
    <s v="Apr"/>
    <s v="KM"/>
    <s v="NNW"/>
    <s v="H"/>
    <x v="3"/>
    <s v="MC678"/>
    <s v="PIF"/>
    <x v="1"/>
    <s v="NO"/>
    <x v="1"/>
    <n v="1154"/>
    <s v="Errors"/>
  </r>
  <r>
    <n v="2"/>
    <x v="8"/>
    <x v="3"/>
    <s v="Jul"/>
    <s v="QL"/>
    <s v="NNW"/>
    <s v="Y"/>
    <x v="2"/>
    <s v="GH243"/>
    <s v="JOS"/>
    <x v="2"/>
    <s v="NO"/>
    <x v="0"/>
    <n v="2818"/>
    <s v="Complete"/>
  </r>
  <r>
    <n v="1"/>
    <x v="1"/>
    <x v="2"/>
    <s v="Sep"/>
    <s v="VX"/>
    <s v="BB"/>
    <s v="Y"/>
    <x v="2"/>
    <s v="GH243"/>
    <s v="RJI"/>
    <x v="1"/>
    <s v="NO"/>
    <x v="3"/>
    <n v="876"/>
    <s v="Errors"/>
  </r>
  <r>
    <n v="2"/>
    <x v="3"/>
    <x v="5"/>
    <s v="Jun"/>
    <s v="BW"/>
    <s v="BB"/>
    <s v="Y"/>
    <x v="1"/>
    <s v="GH243"/>
    <s v="RJI"/>
    <x v="2"/>
    <s v="NO"/>
    <x v="0"/>
    <n v="814"/>
    <s v="Complete"/>
  </r>
  <r>
    <n v="1"/>
    <x v="8"/>
    <x v="8"/>
    <s v="Jul"/>
    <s v="QL"/>
    <s v="NNW"/>
    <s v="Y"/>
    <x v="3"/>
    <s v="MC678"/>
    <s v="YQQ"/>
    <x v="1"/>
    <s v="NO"/>
    <x v="4"/>
    <n v="1164"/>
    <s v="Errors"/>
  </r>
  <r>
    <n v="1"/>
    <x v="3"/>
    <x v="0"/>
    <s v="Jun"/>
    <s v="BW"/>
    <s v="AXX"/>
    <s v="H"/>
    <x v="2"/>
    <s v="GH243"/>
    <s v="KDO"/>
    <x v="1"/>
    <s v="NO"/>
    <x v="1"/>
    <n v="1223"/>
    <s v="Complete"/>
  </r>
  <r>
    <n v="2"/>
    <x v="0"/>
    <x v="7"/>
    <s v="Aug"/>
    <s v="PZ"/>
    <s v="NNW"/>
    <s v="R"/>
    <x v="1"/>
    <s v="GH243"/>
    <s v="FWS"/>
    <x v="2"/>
    <s v="NO"/>
    <x v="3"/>
    <n v="2288"/>
    <s v="Complete"/>
  </r>
  <r>
    <n v="1"/>
    <x v="6"/>
    <x v="2"/>
    <s v="Jan"/>
    <s v="SU"/>
    <s v="AXX"/>
    <s v="Y"/>
    <x v="3"/>
    <s v="MC678"/>
    <s v="RJI"/>
    <x v="1"/>
    <s v="NO"/>
    <x v="1"/>
    <n v="3883"/>
    <s v="Complete"/>
  </r>
  <r>
    <n v="3"/>
    <x v="0"/>
    <x v="2"/>
    <s v="Sep"/>
    <s v="VX"/>
    <s v="AXX"/>
    <s v="Y"/>
    <x v="3"/>
    <s v="MC678"/>
    <s v="RJI"/>
    <x v="0"/>
    <s v="YES"/>
    <x v="3"/>
    <n v="499"/>
    <s v="Complete"/>
  </r>
  <r>
    <n v="1"/>
    <x v="6"/>
    <x v="1"/>
    <s v="Mar"/>
    <s v="MA"/>
    <s v="AXX"/>
    <s v="Y"/>
    <x v="0"/>
    <s v="MC678"/>
    <s v="JOS"/>
    <x v="1"/>
    <s v="NO"/>
    <x v="2"/>
    <n v="2833"/>
    <s v="Errors"/>
  </r>
  <r>
    <n v="1"/>
    <x v="9"/>
    <x v="8"/>
    <s v="Jan"/>
    <s v="SU"/>
    <s v="AXX"/>
    <s v="R"/>
    <x v="1"/>
    <s v="GH243"/>
    <s v="PIF"/>
    <x v="1"/>
    <s v="NO"/>
    <x v="3"/>
    <n v="630"/>
    <s v="Complete"/>
  </r>
  <r>
    <n v="2"/>
    <x v="5"/>
    <x v="3"/>
    <s v="Jul"/>
    <s v="QL"/>
    <s v="AXX"/>
    <s v="H"/>
    <x v="3"/>
    <s v="MC678"/>
    <s v="JOS"/>
    <x v="2"/>
    <s v="NO"/>
    <x v="1"/>
    <n v="3765"/>
    <s v="Errors"/>
  </r>
  <r>
    <n v="2"/>
    <x v="9"/>
    <x v="2"/>
    <s v="Jan"/>
    <s v="SU"/>
    <s v="NNW"/>
    <s v="H"/>
    <x v="2"/>
    <s v="GH243"/>
    <s v="PIF"/>
    <x v="2"/>
    <s v="NO"/>
    <x v="1"/>
    <n v="1315"/>
    <s v="Complete"/>
  </r>
  <r>
    <n v="2"/>
    <x v="2"/>
    <x v="3"/>
    <s v="Jul"/>
    <s v="QL"/>
    <s v="NNW"/>
    <s v="R"/>
    <x v="3"/>
    <s v="MC678"/>
    <s v="PIF"/>
    <x v="2"/>
    <s v="NO"/>
    <x v="4"/>
    <n v="1347"/>
    <s v="Complete"/>
  </r>
  <r>
    <n v="1"/>
    <x v="5"/>
    <x v="2"/>
    <s v="Jul"/>
    <s v="QL"/>
    <s v="BB"/>
    <s v="H"/>
    <x v="2"/>
    <s v="GH243"/>
    <s v="KDO"/>
    <x v="1"/>
    <s v="NO"/>
    <x v="3"/>
    <n v="1044"/>
    <s v="Complete"/>
  </r>
  <r>
    <n v="2"/>
    <x v="7"/>
    <x v="2"/>
    <s v="Jul"/>
    <s v="QL"/>
    <s v="NNW"/>
    <s v="Y"/>
    <x v="3"/>
    <s v="MC678"/>
    <s v="YQQ"/>
    <x v="2"/>
    <s v="NO"/>
    <x v="1"/>
    <n v="511"/>
    <s v="Errors"/>
  </r>
  <r>
    <n v="1"/>
    <x v="8"/>
    <x v="11"/>
    <s v="Nov"/>
    <s v="ST"/>
    <s v="NNW"/>
    <s v="H"/>
    <x v="2"/>
    <s v="GH243"/>
    <s v="RJI"/>
    <x v="1"/>
    <s v="NO"/>
    <x v="1"/>
    <n v="1414"/>
    <s v="Complete"/>
  </r>
  <r>
    <n v="1"/>
    <x v="10"/>
    <x v="11"/>
    <s v="May"/>
    <s v="MT"/>
    <s v="AXX"/>
    <s v="Y"/>
    <x v="2"/>
    <s v="GH243"/>
    <s v="YQQ"/>
    <x v="1"/>
    <s v="NO"/>
    <x v="1"/>
    <n v="2988"/>
    <s v="Complete"/>
  </r>
  <r>
    <n v="1"/>
    <x v="11"/>
    <x v="13"/>
    <s v="Mar"/>
    <s v="MA"/>
    <s v="AXX"/>
    <s v="H"/>
    <x v="0"/>
    <s v="MC678"/>
    <s v="PIF"/>
    <x v="1"/>
    <s v="NO"/>
    <x v="1"/>
    <n v="749"/>
    <s v="Errors"/>
  </r>
  <r>
    <n v="1"/>
    <x v="3"/>
    <x v="7"/>
    <s v="Feb"/>
    <s v="JN"/>
    <s v="AXX"/>
    <s v="Y"/>
    <x v="0"/>
    <s v="MC678"/>
    <s v="KDO"/>
    <x v="1"/>
    <s v="NO"/>
    <x v="4"/>
    <n v="444"/>
    <s v="Complete"/>
  </r>
  <r>
    <n v="2"/>
    <x v="3"/>
    <x v="6"/>
    <s v="Apr"/>
    <s v="KM"/>
    <s v="NNW"/>
    <s v="Y"/>
    <x v="1"/>
    <s v="GH243"/>
    <s v="JOS"/>
    <x v="2"/>
    <s v="NO"/>
    <x v="4"/>
    <n v="2031"/>
    <s v="Errors"/>
  </r>
  <r>
    <n v="2"/>
    <x v="8"/>
    <x v="1"/>
    <s v="Mar"/>
    <s v="MA"/>
    <s v="NNW"/>
    <s v="R"/>
    <x v="1"/>
    <s v="GH243"/>
    <s v="PIF"/>
    <x v="2"/>
    <s v="NO"/>
    <x v="0"/>
    <n v="338"/>
    <s v="Complete"/>
  </r>
  <r>
    <n v="2"/>
    <x v="8"/>
    <x v="2"/>
    <s v="Jan"/>
    <s v="SU"/>
    <s v="BB"/>
    <s v="Y"/>
    <x v="2"/>
    <s v="GH243"/>
    <s v="JOS"/>
    <x v="2"/>
    <s v="NO"/>
    <x v="1"/>
    <n v="2756"/>
    <s v="Errors"/>
  </r>
  <r>
    <n v="1"/>
    <x v="9"/>
    <x v="13"/>
    <s v="Apr"/>
    <s v="KM"/>
    <s v="BB"/>
    <s v="H"/>
    <x v="1"/>
    <s v="GH243"/>
    <s v="RJI"/>
    <x v="1"/>
    <s v="NO"/>
    <x v="3"/>
    <n v="621"/>
    <s v="Complete"/>
  </r>
  <r>
    <n v="1"/>
    <x v="9"/>
    <x v="9"/>
    <s v="Oct"/>
    <s v="NP"/>
    <s v="BB"/>
    <s v="H"/>
    <x v="2"/>
    <s v="GH243"/>
    <s v="RJI"/>
    <x v="1"/>
    <s v="NO"/>
    <x v="1"/>
    <n v="646"/>
    <s v="Complete"/>
  </r>
  <r>
    <n v="2"/>
    <x v="9"/>
    <x v="12"/>
    <s v="Feb"/>
    <s v="JN"/>
    <s v="BB"/>
    <s v="R"/>
    <x v="3"/>
    <s v="MC678"/>
    <s v="YQQ"/>
    <x v="2"/>
    <s v="NO"/>
    <x v="1"/>
    <n v="2847"/>
    <s v="Complete"/>
  </r>
  <r>
    <n v="3"/>
    <x v="9"/>
    <x v="7"/>
    <s v="Aug"/>
    <s v="PZ"/>
    <s v="AXX"/>
    <s v="H"/>
    <x v="3"/>
    <s v="MC678"/>
    <s v="KDO"/>
    <x v="0"/>
    <s v="YES"/>
    <x v="0"/>
    <n v="2321"/>
    <s v="Complete"/>
  </r>
  <r>
    <n v="1"/>
    <x v="6"/>
    <x v="1"/>
    <s v="Dec"/>
    <s v="TH"/>
    <s v="AXX"/>
    <s v="H"/>
    <x v="1"/>
    <s v="GH243"/>
    <s v="FWS"/>
    <x v="1"/>
    <s v="NO"/>
    <x v="1"/>
    <n v="1030"/>
    <s v="Errors"/>
  </r>
  <r>
    <n v="2"/>
    <x v="2"/>
    <x v="0"/>
    <s v="Dec"/>
    <s v="TH"/>
    <s v="AXX"/>
    <s v="Y"/>
    <x v="1"/>
    <s v="GH243"/>
    <s v="RJI"/>
    <x v="2"/>
    <s v="NO"/>
    <x v="4"/>
    <n v="2681"/>
    <s v="Errors"/>
  </r>
  <r>
    <n v="1"/>
    <x v="4"/>
    <x v="2"/>
    <s v="Mar"/>
    <s v="MA"/>
    <s v="BB"/>
    <s v="Y"/>
    <x v="2"/>
    <s v="GH243"/>
    <s v="RJI"/>
    <x v="1"/>
    <s v="NO"/>
    <x v="2"/>
    <n v="2591"/>
    <s v="Complete"/>
  </r>
  <r>
    <n v="1"/>
    <x v="11"/>
    <x v="8"/>
    <s v="Dec"/>
    <s v="TH"/>
    <s v="NNW"/>
    <s v="H"/>
    <x v="1"/>
    <s v="GH243"/>
    <s v="JOS"/>
    <x v="1"/>
    <s v="NO"/>
    <x v="4"/>
    <n v="2227"/>
    <s v="Complete"/>
  </r>
  <r>
    <n v="1"/>
    <x v="2"/>
    <x v="9"/>
    <s v="Apr"/>
    <s v="KM"/>
    <s v="BB"/>
    <s v="R"/>
    <x v="2"/>
    <s v="GH243"/>
    <s v="PIF"/>
    <x v="1"/>
    <s v="NO"/>
    <x v="1"/>
    <n v="3381"/>
    <s v="Errors"/>
  </r>
  <r>
    <n v="3"/>
    <x v="8"/>
    <x v="3"/>
    <s v="Jul"/>
    <s v="QL"/>
    <s v="AXX"/>
    <s v="Y"/>
    <x v="3"/>
    <s v="MC678"/>
    <s v="JOS"/>
    <x v="0"/>
    <s v="YES"/>
    <x v="0"/>
    <n v="2534"/>
    <s v="Complete"/>
  </r>
  <r>
    <n v="3"/>
    <x v="8"/>
    <x v="5"/>
    <s v="Oct"/>
    <s v="NP"/>
    <s v="NNW"/>
    <s v="R"/>
    <x v="2"/>
    <s v="GH243"/>
    <s v="FWS"/>
    <x v="0"/>
    <s v="YES"/>
    <x v="2"/>
    <n v="442"/>
    <s v="Errors"/>
  </r>
  <r>
    <n v="3"/>
    <x v="8"/>
    <x v="5"/>
    <s v="Jun"/>
    <s v="BW"/>
    <s v="AXX"/>
    <s v="R"/>
    <x v="1"/>
    <s v="GH243"/>
    <s v="JOS"/>
    <x v="0"/>
    <s v="YES"/>
    <x v="2"/>
    <n v="2186"/>
    <s v="Complete"/>
  </r>
  <r>
    <n v="2"/>
    <x v="10"/>
    <x v="2"/>
    <s v="Sep"/>
    <s v="VX"/>
    <s v="AXX"/>
    <s v="Y"/>
    <x v="3"/>
    <s v="MC678"/>
    <s v="PIF"/>
    <x v="2"/>
    <s v="NO"/>
    <x v="1"/>
    <n v="1904"/>
    <s v="Complete"/>
  </r>
  <r>
    <n v="2"/>
    <x v="3"/>
    <x v="1"/>
    <s v="Jun"/>
    <s v="BW"/>
    <s v="NNW"/>
    <s v="Y"/>
    <x v="2"/>
    <s v="GH243"/>
    <s v="JOS"/>
    <x v="2"/>
    <s v="NO"/>
    <x v="3"/>
    <n v="2625"/>
    <s v="Complete"/>
  </r>
  <r>
    <n v="1"/>
    <x v="6"/>
    <x v="10"/>
    <s v="Nov"/>
    <s v="ST"/>
    <s v="NNW"/>
    <s v="H"/>
    <x v="1"/>
    <s v="GH243"/>
    <s v="RJI"/>
    <x v="1"/>
    <s v="NO"/>
    <x v="3"/>
    <n v="2859"/>
    <s v="Complete"/>
  </r>
  <r>
    <n v="1"/>
    <x v="9"/>
    <x v="3"/>
    <s v="Jul"/>
    <s v="QL"/>
    <s v="AXX"/>
    <s v="Y"/>
    <x v="1"/>
    <s v="GH243"/>
    <s v="RJI"/>
    <x v="1"/>
    <s v="NO"/>
    <x v="1"/>
    <n v="2839"/>
    <s v="Errors"/>
  </r>
  <r>
    <n v="1"/>
    <x v="2"/>
    <x v="13"/>
    <s v="Jun"/>
    <s v="BW"/>
    <s v="NNW"/>
    <s v="H"/>
    <x v="0"/>
    <s v="MC678"/>
    <s v="YQQ"/>
    <x v="1"/>
    <s v="NO"/>
    <x v="2"/>
    <n v="2945"/>
    <s v="Complete"/>
  </r>
  <r>
    <n v="2"/>
    <x v="6"/>
    <x v="2"/>
    <s v="Jan"/>
    <s v="SU"/>
    <s v="AXX"/>
    <s v="Y"/>
    <x v="2"/>
    <s v="GH243"/>
    <s v="KDO"/>
    <x v="2"/>
    <s v="NO"/>
    <x v="0"/>
    <n v="3107"/>
    <s v="Complete"/>
  </r>
  <r>
    <n v="1"/>
    <x v="3"/>
    <x v="10"/>
    <s v="Nov"/>
    <s v="ST"/>
    <s v="BB"/>
    <s v="H"/>
    <x v="0"/>
    <s v="MC678"/>
    <s v="FWS"/>
    <x v="1"/>
    <s v="NO"/>
    <x v="3"/>
    <n v="1974"/>
    <s v="Complete"/>
  </r>
  <r>
    <n v="2"/>
    <x v="3"/>
    <x v="9"/>
    <s v="Oct"/>
    <s v="NP"/>
    <s v="BB"/>
    <s v="H"/>
    <x v="1"/>
    <s v="GH243"/>
    <s v="RJI"/>
    <x v="2"/>
    <s v="NO"/>
    <x v="3"/>
    <n v="3700"/>
    <s v="Errors"/>
  </r>
  <r>
    <n v="2"/>
    <x v="3"/>
    <x v="2"/>
    <s v="Sep"/>
    <s v="VX"/>
    <s v="BB"/>
    <s v="R"/>
    <x v="1"/>
    <s v="GH243"/>
    <s v="RJI"/>
    <x v="2"/>
    <s v="NO"/>
    <x v="2"/>
    <n v="3135"/>
    <s v="Complete"/>
  </r>
  <r>
    <n v="1"/>
    <x v="5"/>
    <x v="4"/>
    <s v="May"/>
    <s v="MT"/>
    <s v="AXX"/>
    <s v="Y"/>
    <x v="3"/>
    <s v="MC678"/>
    <s v="JOS"/>
    <x v="1"/>
    <s v="NO"/>
    <x v="0"/>
    <n v="3248"/>
    <s v="Errors"/>
  </r>
  <r>
    <n v="1"/>
    <x v="5"/>
    <x v="7"/>
    <s v="Oct"/>
    <s v="NP"/>
    <s v="AXX"/>
    <s v="H"/>
    <x v="3"/>
    <s v="MC678"/>
    <s v="PIF"/>
    <x v="1"/>
    <s v="NO"/>
    <x v="1"/>
    <n v="2173"/>
    <s v="Errors"/>
  </r>
  <r>
    <n v="1"/>
    <x v="5"/>
    <x v="12"/>
    <s v="Feb"/>
    <s v="JN"/>
    <s v="AXX"/>
    <s v="R"/>
    <x v="2"/>
    <s v="GH243"/>
    <s v="JOS"/>
    <x v="1"/>
    <s v="NO"/>
    <x v="3"/>
    <n v="3139"/>
    <s v="Complete"/>
  </r>
  <r>
    <n v="1"/>
    <x v="8"/>
    <x v="6"/>
    <s v="Oct"/>
    <s v="NP"/>
    <s v="BB"/>
    <s v="H"/>
    <x v="2"/>
    <s v="GH243"/>
    <s v="PIF"/>
    <x v="1"/>
    <s v="NO"/>
    <x v="3"/>
    <n v="3275"/>
    <s v="Complete"/>
  </r>
  <r>
    <n v="1"/>
    <x v="8"/>
    <x v="4"/>
    <s v="Oct"/>
    <s v="NP"/>
    <s v="AXX"/>
    <s v="Y"/>
    <x v="1"/>
    <s v="GH243"/>
    <s v="PIF"/>
    <x v="1"/>
    <s v="NO"/>
    <x v="4"/>
    <n v="2317"/>
    <s v="Complete"/>
  </r>
  <r>
    <n v="2"/>
    <x v="11"/>
    <x v="10"/>
    <s v="Apr"/>
    <s v="KM"/>
    <s v="NNW"/>
    <s v="Y"/>
    <x v="1"/>
    <s v="GH243"/>
    <s v="KDO"/>
    <x v="2"/>
    <s v="NO"/>
    <x v="3"/>
    <n v="398"/>
    <s v="Complete"/>
  </r>
  <r>
    <n v="2"/>
    <x v="3"/>
    <x v="3"/>
    <s v="Jan"/>
    <s v="SU"/>
    <s v="AXX"/>
    <s v="R"/>
    <x v="0"/>
    <s v="MC678"/>
    <s v="YQQ"/>
    <x v="2"/>
    <s v="NO"/>
    <x v="0"/>
    <n v="2147"/>
    <s v="Complete"/>
  </r>
  <r>
    <n v="1"/>
    <x v="4"/>
    <x v="0"/>
    <s v="Dec"/>
    <s v="TH"/>
    <s v="NNW"/>
    <s v="Y"/>
    <x v="0"/>
    <s v="MC678"/>
    <s v="RJI"/>
    <x v="1"/>
    <s v="NO"/>
    <x v="1"/>
    <n v="859"/>
    <s v="Errors"/>
  </r>
  <r>
    <n v="2"/>
    <x v="4"/>
    <x v="0"/>
    <s v="Jun"/>
    <s v="BW"/>
    <s v="AXX"/>
    <s v="H"/>
    <x v="0"/>
    <s v="MC678"/>
    <s v="YQQ"/>
    <x v="2"/>
    <s v="NO"/>
    <x v="3"/>
    <n v="2195"/>
    <s v="Complete"/>
  </r>
  <r>
    <n v="2"/>
    <x v="4"/>
    <x v="12"/>
    <s v="May"/>
    <s v="MT"/>
    <s v="BB"/>
    <s v="R"/>
    <x v="0"/>
    <s v="MC678"/>
    <s v="PIF"/>
    <x v="2"/>
    <s v="NO"/>
    <x v="0"/>
    <n v="1878"/>
    <s v="Complete"/>
  </r>
  <r>
    <n v="2"/>
    <x v="4"/>
    <x v="9"/>
    <s v="Feb"/>
    <s v="JN"/>
    <s v="NNW"/>
    <s v="Y"/>
    <x v="1"/>
    <s v="GH243"/>
    <s v="KDO"/>
    <x v="2"/>
    <s v="NO"/>
    <x v="4"/>
    <n v="3132"/>
    <s v="Complete"/>
  </r>
  <r>
    <n v="3"/>
    <x v="4"/>
    <x v="2"/>
    <s v="Jan"/>
    <s v="SU"/>
    <s v="NNW"/>
    <s v="H"/>
    <x v="1"/>
    <s v="GH243"/>
    <s v="JOS"/>
    <x v="0"/>
    <s v="YES"/>
    <x v="4"/>
    <n v="898"/>
    <s v="Errors"/>
  </r>
  <r>
    <n v="2"/>
    <x v="7"/>
    <x v="10"/>
    <s v="Nov"/>
    <s v="ST"/>
    <s v="AXX"/>
    <s v="H"/>
    <x v="3"/>
    <s v="MC678"/>
    <s v="PIF"/>
    <x v="2"/>
    <s v="NO"/>
    <x v="1"/>
    <n v="420"/>
    <s v="Complete"/>
  </r>
  <r>
    <n v="1"/>
    <x v="8"/>
    <x v="6"/>
    <s v="Apr"/>
    <s v="KM"/>
    <s v="AXX"/>
    <s v="Y"/>
    <x v="1"/>
    <s v="GH243"/>
    <s v="JOS"/>
    <x v="1"/>
    <s v="NO"/>
    <x v="4"/>
    <n v="3357"/>
    <s v="Errors"/>
  </r>
  <r>
    <n v="2"/>
    <x v="6"/>
    <x v="0"/>
    <s v="Feb"/>
    <s v="JN"/>
    <s v="AXX"/>
    <s v="R"/>
    <x v="0"/>
    <s v="MC678"/>
    <s v="RJI"/>
    <x v="2"/>
    <s v="NO"/>
    <x v="0"/>
    <n v="349"/>
    <s v="Complete"/>
  </r>
  <r>
    <n v="1"/>
    <x v="4"/>
    <x v="5"/>
    <s v="Dec"/>
    <s v="TH"/>
    <s v="NNW"/>
    <s v="R"/>
    <x v="3"/>
    <s v="MC678"/>
    <s v="RJI"/>
    <x v="1"/>
    <s v="NO"/>
    <x v="1"/>
    <n v="3457"/>
    <s v="Errors"/>
  </r>
  <r>
    <n v="2"/>
    <x v="6"/>
    <x v="1"/>
    <s v="Mar"/>
    <s v="MA"/>
    <s v="NNW"/>
    <s v="Y"/>
    <x v="2"/>
    <s v="GH243"/>
    <s v="YQQ"/>
    <x v="2"/>
    <s v="NO"/>
    <x v="0"/>
    <n v="1749"/>
    <s v="Errors"/>
  </r>
  <r>
    <n v="2"/>
    <x v="1"/>
    <x v="2"/>
    <s v="Sep"/>
    <s v="VX"/>
    <s v="NNW"/>
    <s v="H"/>
    <x v="0"/>
    <s v="MC678"/>
    <s v="KDO"/>
    <x v="2"/>
    <s v="NO"/>
    <x v="1"/>
    <n v="2363"/>
    <s v="Complete"/>
  </r>
  <r>
    <n v="3"/>
    <x v="1"/>
    <x v="11"/>
    <s v="May"/>
    <s v="MT"/>
    <s v="AXX"/>
    <s v="H"/>
    <x v="2"/>
    <s v="GH243"/>
    <s v="FWS"/>
    <x v="0"/>
    <s v="YES"/>
    <x v="3"/>
    <n v="582"/>
    <s v="Errors"/>
  </r>
  <r>
    <n v="1"/>
    <x v="6"/>
    <x v="8"/>
    <s v="Jan"/>
    <s v="SU"/>
    <s v="NNW"/>
    <s v="Y"/>
    <x v="1"/>
    <s v="GH243"/>
    <s v="RJI"/>
    <x v="1"/>
    <s v="NO"/>
    <x v="3"/>
    <n v="1083"/>
    <s v="Errors"/>
  </r>
  <r>
    <n v="1"/>
    <x v="6"/>
    <x v="13"/>
    <s v="Apr"/>
    <s v="KM"/>
    <s v="AXX"/>
    <s v="H"/>
    <x v="2"/>
    <s v="GH243"/>
    <s v="RJI"/>
    <x v="1"/>
    <s v="NO"/>
    <x v="1"/>
    <n v="1982"/>
    <s v="Complete"/>
  </r>
  <r>
    <n v="2"/>
    <x v="7"/>
    <x v="2"/>
    <s v="Mar"/>
    <s v="MA"/>
    <s v="NNW"/>
    <s v="Y"/>
    <x v="3"/>
    <s v="MC678"/>
    <s v="JOS"/>
    <x v="2"/>
    <s v="NO"/>
    <x v="4"/>
    <n v="1491"/>
    <s v="Complete"/>
  </r>
  <r>
    <n v="1"/>
    <x v="3"/>
    <x v="12"/>
    <s v="Aug"/>
    <s v="PZ"/>
    <s v="NNW"/>
    <s v="Y"/>
    <x v="3"/>
    <s v="MC678"/>
    <s v="PIF"/>
    <x v="1"/>
    <s v="NO"/>
    <x v="1"/>
    <n v="3339"/>
    <s v="Errors"/>
  </r>
  <r>
    <n v="2"/>
    <x v="3"/>
    <x v="7"/>
    <s v="Aug"/>
    <s v="PZ"/>
    <s v="NNW"/>
    <s v="R"/>
    <x v="1"/>
    <s v="GH243"/>
    <s v="JOS"/>
    <x v="2"/>
    <s v="NO"/>
    <x v="4"/>
    <n v="3378"/>
    <s v="Complete"/>
  </r>
  <r>
    <n v="1"/>
    <x v="5"/>
    <x v="3"/>
    <s v="Nov"/>
    <s v="ST"/>
    <s v="AXX"/>
    <s v="Y"/>
    <x v="2"/>
    <s v="GH243"/>
    <s v="FWS"/>
    <x v="1"/>
    <s v="NO"/>
    <x v="1"/>
    <n v="1942"/>
    <s v="Errors"/>
  </r>
  <r>
    <n v="2"/>
    <x v="11"/>
    <x v="12"/>
    <s v="Jan"/>
    <s v="SU"/>
    <s v="AXX"/>
    <s v="H"/>
    <x v="1"/>
    <s v="GH243"/>
    <s v="JOS"/>
    <x v="2"/>
    <s v="NO"/>
    <x v="1"/>
    <n v="1635"/>
    <s v="Errors"/>
  </r>
  <r>
    <n v="3"/>
    <x v="11"/>
    <x v="2"/>
    <s v="Jan"/>
    <s v="SU"/>
    <s v="BB"/>
    <s v="Y"/>
    <x v="2"/>
    <s v="GH243"/>
    <s v="PIF"/>
    <x v="0"/>
    <s v="YES"/>
    <x v="0"/>
    <n v="3753"/>
    <s v="Complete"/>
  </r>
  <r>
    <n v="1"/>
    <x v="7"/>
    <x v="8"/>
    <s v="Jul"/>
    <s v="QL"/>
    <s v="NNW"/>
    <s v="Y"/>
    <x v="1"/>
    <s v="GH243"/>
    <s v="JOS"/>
    <x v="1"/>
    <s v="NO"/>
    <x v="0"/>
    <n v="3106"/>
    <s v="Complete"/>
  </r>
  <r>
    <n v="1"/>
    <x v="4"/>
    <x v="7"/>
    <s v="Feb"/>
    <s v="JN"/>
    <s v="NNW"/>
    <s v="H"/>
    <x v="3"/>
    <s v="MC678"/>
    <s v="RJI"/>
    <x v="1"/>
    <s v="NO"/>
    <x v="2"/>
    <n v="2223"/>
    <s v="Errors"/>
  </r>
  <r>
    <n v="2"/>
    <x v="4"/>
    <x v="3"/>
    <s v="Jul"/>
    <s v="QL"/>
    <s v="NNW"/>
    <s v="H"/>
    <x v="0"/>
    <s v="MC678"/>
    <s v="RJI"/>
    <x v="2"/>
    <s v="NO"/>
    <x v="1"/>
    <n v="1085"/>
    <s v="Errors"/>
  </r>
  <r>
    <n v="2"/>
    <x v="4"/>
    <x v="13"/>
    <s v="Oct"/>
    <s v="NP"/>
    <s v="NNW"/>
    <s v="R"/>
    <x v="1"/>
    <s v="GH243"/>
    <s v="YQQ"/>
    <x v="2"/>
    <s v="NO"/>
    <x v="0"/>
    <n v="2322"/>
    <s v="Complete"/>
  </r>
  <r>
    <n v="2"/>
    <x v="4"/>
    <x v="11"/>
    <s v="Feb"/>
    <s v="JN"/>
    <s v="BB"/>
    <s v="R"/>
    <x v="0"/>
    <s v="MC678"/>
    <s v="KDO"/>
    <x v="2"/>
    <s v="NO"/>
    <x v="3"/>
    <n v="2999"/>
    <s v="Complete"/>
  </r>
  <r>
    <n v="3"/>
    <x v="4"/>
    <x v="2"/>
    <s v="Feb"/>
    <s v="JN"/>
    <s v="NNW"/>
    <s v="R"/>
    <x v="3"/>
    <s v="MC678"/>
    <s v="FWS"/>
    <x v="0"/>
    <s v="YES"/>
    <x v="4"/>
    <n v="1539"/>
    <s v="Complete"/>
  </r>
  <r>
    <n v="1"/>
    <x v="1"/>
    <x v="6"/>
    <s v="Oct"/>
    <s v="NP"/>
    <s v="AXX"/>
    <s v="Y"/>
    <x v="1"/>
    <s v="GH243"/>
    <s v="RJI"/>
    <x v="1"/>
    <s v="NO"/>
    <x v="2"/>
    <n v="547"/>
    <s v="Complete"/>
  </r>
  <r>
    <n v="2"/>
    <x v="1"/>
    <x v="0"/>
    <s v="Jun"/>
    <s v="BW"/>
    <s v="BB"/>
    <s v="H"/>
    <x v="3"/>
    <s v="MC678"/>
    <s v="RJI"/>
    <x v="2"/>
    <s v="NO"/>
    <x v="1"/>
    <n v="2569"/>
    <s v="Errors"/>
  </r>
  <r>
    <n v="2"/>
    <x v="1"/>
    <x v="9"/>
    <s v="Apr"/>
    <s v="KM"/>
    <s v="BB"/>
    <s v="Y"/>
    <x v="1"/>
    <s v="GH243"/>
    <s v="JOS"/>
    <x v="2"/>
    <s v="NO"/>
    <x v="0"/>
    <n v="3121"/>
    <s v="Complete"/>
  </r>
  <r>
    <n v="2"/>
    <x v="3"/>
    <x v="11"/>
    <s v="Nov"/>
    <s v="ST"/>
    <s v="NNW"/>
    <s v="H"/>
    <x v="0"/>
    <s v="MC678"/>
    <s v="PIF"/>
    <x v="2"/>
    <s v="NO"/>
    <x v="4"/>
    <n v="1157"/>
    <s v="Complete"/>
  </r>
  <r>
    <n v="1"/>
    <x v="0"/>
    <x v="0"/>
    <s v="Jun"/>
    <s v="BW"/>
    <s v="NNW"/>
    <s v="Y"/>
    <x v="2"/>
    <s v="GH243"/>
    <s v="JOS"/>
    <x v="1"/>
    <s v="NO"/>
    <x v="0"/>
    <n v="3944"/>
    <s v="Complete"/>
  </r>
  <r>
    <n v="1"/>
    <x v="8"/>
    <x v="1"/>
    <s v="Jun"/>
    <s v="BW"/>
    <s v="AXX"/>
    <s v="R"/>
    <x v="2"/>
    <s v="GH243"/>
    <s v="PIF"/>
    <x v="1"/>
    <s v="NO"/>
    <x v="4"/>
    <n v="2946"/>
    <s v="Complete"/>
  </r>
  <r>
    <n v="1"/>
    <x v="3"/>
    <x v="0"/>
    <s v="Feb"/>
    <s v="JN"/>
    <s v="BB"/>
    <s v="H"/>
    <x v="0"/>
    <s v="MC678"/>
    <s v="PIF"/>
    <x v="1"/>
    <s v="NO"/>
    <x v="1"/>
    <n v="707"/>
    <s v="Errors"/>
  </r>
  <r>
    <n v="2"/>
    <x v="3"/>
    <x v="2"/>
    <s v="Sep"/>
    <s v="VX"/>
    <s v="BB"/>
    <s v="H"/>
    <x v="0"/>
    <s v="MC678"/>
    <s v="KDO"/>
    <x v="2"/>
    <s v="NO"/>
    <x v="4"/>
    <n v="3381"/>
    <s v="Complete"/>
  </r>
  <r>
    <n v="2"/>
    <x v="3"/>
    <x v="13"/>
    <s v="Oct"/>
    <s v="NP"/>
    <s v="BB"/>
    <s v="Y"/>
    <x v="2"/>
    <s v="GH243"/>
    <s v="YQQ"/>
    <x v="2"/>
    <s v="NO"/>
    <x v="2"/>
    <n v="3361"/>
    <s v="Complete"/>
  </r>
  <r>
    <n v="2"/>
    <x v="0"/>
    <x v="10"/>
    <s v="Nov"/>
    <s v="ST"/>
    <s v="NNW"/>
    <s v="H"/>
    <x v="3"/>
    <s v="MC678"/>
    <s v="RJI"/>
    <x v="2"/>
    <s v="NO"/>
    <x v="2"/>
    <n v="555"/>
    <s v="Complete"/>
  </r>
  <r>
    <n v="3"/>
    <x v="0"/>
    <x v="0"/>
    <s v="Apr"/>
    <s v="KM"/>
    <s v="AXX"/>
    <s v="R"/>
    <x v="3"/>
    <s v="MC678"/>
    <s v="YQQ"/>
    <x v="0"/>
    <s v="YES"/>
    <x v="0"/>
    <n v="353"/>
    <s v="Complete"/>
  </r>
  <r>
    <n v="1"/>
    <x v="5"/>
    <x v="9"/>
    <s v="Apr"/>
    <s v="KM"/>
    <s v="AXX"/>
    <s v="R"/>
    <x v="2"/>
    <s v="GH243"/>
    <s v="PIF"/>
    <x v="1"/>
    <s v="NO"/>
    <x v="3"/>
    <n v="1740"/>
    <s v="Errors"/>
  </r>
  <r>
    <n v="1"/>
    <x v="5"/>
    <x v="1"/>
    <s v="Mar"/>
    <s v="MA"/>
    <s v="NNW"/>
    <s v="H"/>
    <x v="3"/>
    <s v="MC678"/>
    <s v="KDO"/>
    <x v="1"/>
    <s v="NO"/>
    <x v="0"/>
    <n v="551"/>
    <s v="Complete"/>
  </r>
  <r>
    <n v="1"/>
    <x v="5"/>
    <x v="0"/>
    <s v="Oct"/>
    <s v="NP"/>
    <s v="NNW"/>
    <s v="Y"/>
    <x v="2"/>
    <s v="GH243"/>
    <s v="JOS"/>
    <x v="1"/>
    <s v="NO"/>
    <x v="1"/>
    <n v="670"/>
    <s v="Complete"/>
  </r>
  <r>
    <n v="1"/>
    <x v="5"/>
    <x v="11"/>
    <s v="May"/>
    <s v="MT"/>
    <s v="AXX"/>
    <s v="H"/>
    <x v="1"/>
    <s v="GH243"/>
    <s v="PIF"/>
    <x v="1"/>
    <s v="NO"/>
    <x v="3"/>
    <n v="1640"/>
    <s v="Complete"/>
  </r>
  <r>
    <n v="1"/>
    <x v="5"/>
    <x v="6"/>
    <s v="Aug"/>
    <s v="PZ"/>
    <s v="AXX"/>
    <s v="R"/>
    <x v="3"/>
    <s v="MC678"/>
    <s v="JOS"/>
    <x v="1"/>
    <s v="NO"/>
    <x v="2"/>
    <n v="2019"/>
    <s v="Errors"/>
  </r>
  <r>
    <n v="1"/>
    <x v="5"/>
    <x v="8"/>
    <s v="Sep"/>
    <s v="VX"/>
    <s v="BB"/>
    <s v="R"/>
    <x v="2"/>
    <s v="GH243"/>
    <s v="RJI"/>
    <x v="1"/>
    <s v="NO"/>
    <x v="2"/>
    <n v="953"/>
    <s v="Complete"/>
  </r>
  <r>
    <n v="1"/>
    <x v="5"/>
    <x v="7"/>
    <s v="Aug"/>
    <s v="PZ"/>
    <s v="AXX"/>
    <s v="H"/>
    <x v="2"/>
    <s v="GH243"/>
    <s v="RJI"/>
    <x v="1"/>
    <s v="NO"/>
    <x v="0"/>
    <n v="2256"/>
    <s v="Complete"/>
  </r>
  <r>
    <n v="1"/>
    <x v="7"/>
    <x v="13"/>
    <s v="Oct"/>
    <s v="NP"/>
    <s v="BB"/>
    <s v="H"/>
    <x v="3"/>
    <s v="MC678"/>
    <s v="YQQ"/>
    <x v="1"/>
    <s v="NO"/>
    <x v="1"/>
    <n v="3589"/>
    <s v="Complete"/>
  </r>
  <r>
    <n v="1"/>
    <x v="7"/>
    <x v="4"/>
    <s v="Nov"/>
    <s v="ST"/>
    <s v="NNW"/>
    <s v="H"/>
    <x v="0"/>
    <s v="MC678"/>
    <s v="KDO"/>
    <x v="1"/>
    <s v="NO"/>
    <x v="0"/>
    <n v="1714"/>
    <s v="Errors"/>
  </r>
  <r>
    <n v="1"/>
    <x v="8"/>
    <x v="9"/>
    <s v="Apr"/>
    <s v="KM"/>
    <s v="NNW"/>
    <s v="Y"/>
    <x v="2"/>
    <s v="GH243"/>
    <s v="FWS"/>
    <x v="1"/>
    <s v="NO"/>
    <x v="3"/>
    <n v="2196"/>
    <s v="Errors"/>
  </r>
  <r>
    <n v="3"/>
    <x v="8"/>
    <x v="2"/>
    <s v="Sep"/>
    <s v="VX"/>
    <s v="AXX"/>
    <s v="R"/>
    <x v="1"/>
    <s v="GH243"/>
    <s v="RJI"/>
    <x v="0"/>
    <s v="YES"/>
    <x v="0"/>
    <n v="2400"/>
    <s v="Complete"/>
  </r>
  <r>
    <n v="1"/>
    <x v="1"/>
    <x v="3"/>
    <s v="Jul"/>
    <s v="QL"/>
    <s v="BB"/>
    <s v="H"/>
    <x v="3"/>
    <s v="MC678"/>
    <s v="RJI"/>
    <x v="1"/>
    <s v="NO"/>
    <x v="3"/>
    <n v="760"/>
    <s v="Complete"/>
  </r>
  <r>
    <n v="2"/>
    <x v="2"/>
    <x v="11"/>
    <s v="Nov"/>
    <s v="ST"/>
    <s v="BB"/>
    <s v="H"/>
    <x v="3"/>
    <s v="MC678"/>
    <s v="JOS"/>
    <x v="2"/>
    <s v="NO"/>
    <x v="4"/>
    <n v="1552"/>
    <s v="Complete"/>
  </r>
  <r>
    <n v="1"/>
    <x v="10"/>
    <x v="8"/>
    <s v="Jun"/>
    <s v="BW"/>
    <s v="AXX"/>
    <s v="R"/>
    <x v="2"/>
    <s v="GH243"/>
    <s v="PIF"/>
    <x v="1"/>
    <s v="NO"/>
    <x v="1"/>
    <n v="357"/>
    <s v="Complete"/>
  </r>
  <r>
    <n v="2"/>
    <x v="3"/>
    <x v="2"/>
    <s v="Mar"/>
    <s v="MA"/>
    <s v="BB"/>
    <s v="Y"/>
    <x v="2"/>
    <s v="GH243"/>
    <s v="JOS"/>
    <x v="2"/>
    <s v="NO"/>
    <x v="1"/>
    <n v="648"/>
    <s v="Complete"/>
  </r>
  <r>
    <n v="2"/>
    <x v="7"/>
    <x v="7"/>
    <s v="Feb"/>
    <s v="JN"/>
    <s v="NNW"/>
    <s v="R"/>
    <x v="0"/>
    <s v="MC678"/>
    <s v="FWS"/>
    <x v="2"/>
    <s v="NO"/>
    <x v="1"/>
    <n v="1747"/>
    <s v="Complete"/>
  </r>
  <r>
    <n v="2"/>
    <x v="0"/>
    <x v="5"/>
    <s v="Dec"/>
    <s v="TH"/>
    <s v="BB"/>
    <s v="H"/>
    <x v="1"/>
    <s v="GH243"/>
    <s v="JOS"/>
    <x v="2"/>
    <s v="NO"/>
    <x v="1"/>
    <n v="562"/>
    <s v="Complete"/>
  </r>
  <r>
    <n v="2"/>
    <x v="0"/>
    <x v="1"/>
    <s v="Mar"/>
    <s v="MA"/>
    <s v="BB"/>
    <s v="R"/>
    <x v="3"/>
    <s v="MC678"/>
    <s v="PIF"/>
    <x v="2"/>
    <s v="NO"/>
    <x v="1"/>
    <n v="3018"/>
    <s v="Errors"/>
  </r>
  <r>
    <n v="2"/>
    <x v="0"/>
    <x v="2"/>
    <s v="Jan"/>
    <s v="SU"/>
    <s v="NNW"/>
    <s v="R"/>
    <x v="3"/>
    <s v="MC678"/>
    <s v="JOS"/>
    <x v="2"/>
    <s v="NO"/>
    <x v="3"/>
    <n v="2940"/>
    <s v="Complete"/>
  </r>
  <r>
    <n v="2"/>
    <x v="3"/>
    <x v="13"/>
    <s v="Apr"/>
    <s v="KM"/>
    <s v="AXX"/>
    <s v="Y"/>
    <x v="0"/>
    <s v="MC678"/>
    <s v="RJI"/>
    <x v="2"/>
    <s v="NO"/>
    <x v="0"/>
    <n v="3802"/>
    <s v="Errors"/>
  </r>
  <r>
    <n v="2"/>
    <x v="3"/>
    <x v="2"/>
    <s v="Jan"/>
    <s v="SU"/>
    <s v="BB"/>
    <s v="R"/>
    <x v="0"/>
    <s v="MC678"/>
    <s v="RJI"/>
    <x v="2"/>
    <s v="NO"/>
    <x v="4"/>
    <n v="3818"/>
    <s v="Complete"/>
  </r>
  <r>
    <n v="1"/>
    <x v="4"/>
    <x v="8"/>
    <s v="Dec"/>
    <s v="TH"/>
    <s v="NNW"/>
    <s v="H"/>
    <x v="3"/>
    <s v="MC678"/>
    <s v="YQQ"/>
    <x v="1"/>
    <s v="NO"/>
    <x v="2"/>
    <n v="3476"/>
    <s v="Complete"/>
  </r>
  <r>
    <n v="1"/>
    <x v="8"/>
    <x v="7"/>
    <s v="Aug"/>
    <s v="PZ"/>
    <s v="NNW"/>
    <s v="H"/>
    <x v="0"/>
    <s v="MC678"/>
    <s v="KDO"/>
    <x v="1"/>
    <s v="NO"/>
    <x v="0"/>
    <n v="3436"/>
    <s v="Complete"/>
  </r>
  <r>
    <n v="1"/>
    <x v="3"/>
    <x v="1"/>
    <s v="Jun"/>
    <s v="BW"/>
    <s v="AXX"/>
    <s v="H"/>
    <x v="0"/>
    <s v="MC678"/>
    <s v="FWS"/>
    <x v="1"/>
    <s v="NO"/>
    <x v="0"/>
    <n v="2191"/>
    <s v="Complete"/>
  </r>
  <r>
    <n v="1"/>
    <x v="3"/>
    <x v="10"/>
    <s v="May"/>
    <s v="MT"/>
    <s v="AXX"/>
    <s v="R"/>
    <x v="3"/>
    <s v="MC678"/>
    <s v="RJI"/>
    <x v="1"/>
    <s v="NO"/>
    <x v="2"/>
    <n v="1825"/>
    <s v="Errors"/>
  </r>
  <r>
    <n v="2"/>
    <x v="3"/>
    <x v="8"/>
    <s v="Jul"/>
    <s v="QL"/>
    <s v="NNW"/>
    <s v="Y"/>
    <x v="1"/>
    <s v="GH243"/>
    <s v="RJI"/>
    <x v="2"/>
    <s v="NO"/>
    <x v="0"/>
    <n v="3623"/>
    <s v="Complete"/>
  </r>
  <r>
    <n v="1"/>
    <x v="0"/>
    <x v="5"/>
    <s v="Dec"/>
    <s v="TH"/>
    <s v="NNW"/>
    <s v="Y"/>
    <x v="1"/>
    <s v="GH243"/>
    <s v="JOS"/>
    <x v="1"/>
    <s v="NO"/>
    <x v="1"/>
    <n v="923"/>
    <s v="Complete"/>
  </r>
  <r>
    <n v="1"/>
    <x v="0"/>
    <x v="10"/>
    <s v="May"/>
    <s v="MT"/>
    <s v="AXX"/>
    <s v="R"/>
    <x v="2"/>
    <s v="GH243"/>
    <s v="PIF"/>
    <x v="1"/>
    <s v="NO"/>
    <x v="0"/>
    <n v="2023"/>
    <s v="Errors"/>
  </r>
  <r>
    <n v="2"/>
    <x v="0"/>
    <x v="2"/>
    <s v="Sep"/>
    <s v="VX"/>
    <s v="NNW"/>
    <s v="H"/>
    <x v="1"/>
    <s v="GH243"/>
    <s v="JOS"/>
    <x v="2"/>
    <s v="NO"/>
    <x v="0"/>
    <n v="3738"/>
    <s v="Complete"/>
  </r>
  <r>
    <n v="3"/>
    <x v="0"/>
    <x v="1"/>
    <s v="Apr"/>
    <s v="KM"/>
    <s v="BB"/>
    <s v="H"/>
    <x v="3"/>
    <s v="MC678"/>
    <s v="PIF"/>
    <x v="0"/>
    <s v="YES"/>
    <x v="4"/>
    <n v="3977"/>
    <s v="Errors"/>
  </r>
  <r>
    <n v="1"/>
    <x v="5"/>
    <x v="2"/>
    <s v="Apr"/>
    <s v="KM"/>
    <s v="NNW"/>
    <s v="H"/>
    <x v="3"/>
    <s v="MC678"/>
    <s v="PIF"/>
    <x v="1"/>
    <s v="NO"/>
    <x v="1"/>
    <n v="3178"/>
    <s v="Complete"/>
  </r>
  <r>
    <n v="1"/>
    <x v="5"/>
    <x v="1"/>
    <s v="Dec"/>
    <s v="TH"/>
    <s v="NNW"/>
    <s v="H"/>
    <x v="0"/>
    <s v="MC678"/>
    <s v="KDO"/>
    <x v="1"/>
    <s v="NO"/>
    <x v="3"/>
    <n v="1236"/>
    <s v="Complete"/>
  </r>
  <r>
    <n v="1"/>
    <x v="5"/>
    <x v="0"/>
    <s v="Feb"/>
    <s v="JN"/>
    <s v="BB"/>
    <s v="Y"/>
    <x v="0"/>
    <s v="MC678"/>
    <s v="YQQ"/>
    <x v="1"/>
    <s v="NO"/>
    <x v="0"/>
    <n v="2851"/>
    <s v="Complete"/>
  </r>
  <r>
    <n v="1"/>
    <x v="5"/>
    <x v="10"/>
    <s v="Nov"/>
    <s v="ST"/>
    <s v="AXX"/>
    <s v="Y"/>
    <x v="2"/>
    <s v="GH243"/>
    <s v="RJI"/>
    <x v="1"/>
    <s v="NO"/>
    <x v="1"/>
    <n v="3926"/>
    <s v="Errors"/>
  </r>
  <r>
    <n v="1"/>
    <x v="5"/>
    <x v="11"/>
    <s v="Jul"/>
    <s v="QL"/>
    <s v="AXX"/>
    <s v="Y"/>
    <x v="1"/>
    <s v="GH243"/>
    <s v="YQQ"/>
    <x v="1"/>
    <s v="NO"/>
    <x v="3"/>
    <n v="324"/>
    <s v="Complete"/>
  </r>
  <r>
    <n v="1"/>
    <x v="7"/>
    <x v="6"/>
    <s v="Apr"/>
    <s v="KM"/>
    <s v="BB"/>
    <s v="R"/>
    <x v="2"/>
    <s v="GH243"/>
    <s v="PIF"/>
    <x v="1"/>
    <s v="NO"/>
    <x v="4"/>
    <n v="3804"/>
    <s v="Complete"/>
  </r>
  <r>
    <n v="1"/>
    <x v="7"/>
    <x v="9"/>
    <s v="Apr"/>
    <s v="KM"/>
    <s v="BB"/>
    <s v="R"/>
    <x v="1"/>
    <s v="GH243"/>
    <s v="KDO"/>
    <x v="1"/>
    <s v="NO"/>
    <x v="4"/>
    <n v="446"/>
    <s v="Errors"/>
  </r>
  <r>
    <n v="2"/>
    <x v="7"/>
    <x v="6"/>
    <s v="Oct"/>
    <s v="NP"/>
    <s v="BB"/>
    <s v="R"/>
    <x v="3"/>
    <s v="MC678"/>
    <s v="JOS"/>
    <x v="2"/>
    <s v="NO"/>
    <x v="0"/>
    <n v="2134"/>
    <s v="Complete"/>
  </r>
  <r>
    <n v="1"/>
    <x v="8"/>
    <x v="4"/>
    <s v="May"/>
    <s v="MT"/>
    <s v="BB"/>
    <s v="Y"/>
    <x v="0"/>
    <s v="MC678"/>
    <s v="PIF"/>
    <x v="1"/>
    <s v="NO"/>
    <x v="0"/>
    <n v="2632"/>
    <s v="Complete"/>
  </r>
  <r>
    <n v="1"/>
    <x v="1"/>
    <x v="1"/>
    <s v="Jun"/>
    <s v="BW"/>
    <s v="NNW"/>
    <s v="R"/>
    <x v="3"/>
    <s v="MC678"/>
    <s v="JOS"/>
    <x v="1"/>
    <s v="NO"/>
    <x v="2"/>
    <n v="3631"/>
    <s v="Complete"/>
  </r>
  <r>
    <n v="2"/>
    <x v="9"/>
    <x v="0"/>
    <s v="Jun"/>
    <s v="BW"/>
    <s v="BB"/>
    <s v="R"/>
    <x v="3"/>
    <s v="MC678"/>
    <s v="RJI"/>
    <x v="2"/>
    <s v="NO"/>
    <x v="0"/>
    <n v="2916"/>
    <s v="Complete"/>
  </r>
  <r>
    <n v="2"/>
    <x v="10"/>
    <x v="0"/>
    <s v="Nov"/>
    <s v="ST"/>
    <s v="AXX"/>
    <s v="Y"/>
    <x v="2"/>
    <s v="GH243"/>
    <s v="RJI"/>
    <x v="2"/>
    <s v="NO"/>
    <x v="3"/>
    <n v="3930"/>
    <s v="Complete"/>
  </r>
  <r>
    <n v="2"/>
    <x v="11"/>
    <x v="7"/>
    <s v="Feb"/>
    <s v="JN"/>
    <s v="AXX"/>
    <s v="H"/>
    <x v="2"/>
    <s v="GH243"/>
    <s v="YQQ"/>
    <x v="2"/>
    <s v="NO"/>
    <x v="4"/>
    <n v="3361"/>
    <s v="Errors"/>
  </r>
  <r>
    <n v="3"/>
    <x v="0"/>
    <x v="3"/>
    <s v="Jul"/>
    <s v="QL"/>
    <s v="AXX"/>
    <s v="Y"/>
    <x v="0"/>
    <s v="MC678"/>
    <s v="KDO"/>
    <x v="0"/>
    <s v="YES"/>
    <x v="3"/>
    <n v="1312"/>
    <s v="Complete"/>
  </r>
  <r>
    <n v="2"/>
    <x v="7"/>
    <x v="11"/>
    <s v="May"/>
    <s v="MT"/>
    <s v="NNW"/>
    <s v="H"/>
    <x v="1"/>
    <s v="GH243"/>
    <s v="FWS"/>
    <x v="2"/>
    <s v="NO"/>
    <x v="3"/>
    <n v="3718"/>
    <s v="Complete"/>
  </r>
  <r>
    <n v="1"/>
    <x v="8"/>
    <x v="0"/>
    <s v="Jun"/>
    <s v="BW"/>
    <s v="AXX"/>
    <s v="R"/>
    <x v="2"/>
    <s v="GH243"/>
    <s v="RJI"/>
    <x v="1"/>
    <s v="NO"/>
    <x v="1"/>
    <n v="3593"/>
    <s v="Complete"/>
  </r>
  <r>
    <n v="3"/>
    <x v="8"/>
    <x v="13"/>
    <s v="Apr"/>
    <s v="KM"/>
    <s v="NNW"/>
    <s v="R"/>
    <x v="0"/>
    <s v="MC678"/>
    <s v="RJI"/>
    <x v="0"/>
    <s v="YES"/>
    <x v="3"/>
    <n v="1802"/>
    <s v="Complete"/>
  </r>
  <r>
    <n v="1"/>
    <x v="10"/>
    <x v="4"/>
    <s v="Apr"/>
    <s v="KM"/>
    <s v="AXX"/>
    <s v="Y"/>
    <x v="2"/>
    <s v="GH243"/>
    <s v="JOS"/>
    <x v="1"/>
    <s v="NO"/>
    <x v="1"/>
    <n v="1855"/>
    <s v="Complete"/>
  </r>
  <r>
    <n v="3"/>
    <x v="10"/>
    <x v="1"/>
    <s v="Feb"/>
    <s v="JN"/>
    <s v="BB"/>
    <s v="Y"/>
    <x v="2"/>
    <s v="GH243"/>
    <s v="PIF"/>
    <x v="0"/>
    <s v="YES"/>
    <x v="1"/>
    <n v="3438"/>
    <s v="Complete"/>
  </r>
  <r>
    <n v="2"/>
    <x v="3"/>
    <x v="9"/>
    <s v="Apr"/>
    <s v="KM"/>
    <s v="NNW"/>
    <s v="R"/>
    <x v="3"/>
    <s v="MC678"/>
    <s v="JOS"/>
    <x v="2"/>
    <s v="NO"/>
    <x v="4"/>
    <n v="2314"/>
    <s v="Complete"/>
  </r>
  <r>
    <n v="2"/>
    <x v="8"/>
    <x v="2"/>
    <s v="Jul"/>
    <s v="QL"/>
    <s v="AXX"/>
    <s v="R"/>
    <x v="1"/>
    <s v="GH243"/>
    <s v="FWS"/>
    <x v="2"/>
    <s v="NO"/>
    <x v="4"/>
    <n v="2278"/>
    <s v="Complete"/>
  </r>
  <r>
    <n v="2"/>
    <x v="9"/>
    <x v="0"/>
    <s v="Feb"/>
    <s v="JN"/>
    <s v="BB"/>
    <s v="R"/>
    <x v="3"/>
    <s v="MC678"/>
    <s v="JOS"/>
    <x v="2"/>
    <s v="NO"/>
    <x v="4"/>
    <n v="3148"/>
    <s v="Complete"/>
  </r>
  <r>
    <n v="1"/>
    <x v="3"/>
    <x v="1"/>
    <s v="Sep"/>
    <s v="VX"/>
    <s v="NNW"/>
    <s v="H"/>
    <x v="1"/>
    <s v="GH243"/>
    <s v="PIF"/>
    <x v="1"/>
    <s v="NO"/>
    <x v="3"/>
    <n v="1527"/>
    <s v="Complete"/>
  </r>
  <r>
    <n v="1"/>
    <x v="10"/>
    <x v="0"/>
    <s v="Jan"/>
    <s v="SU"/>
    <s v="AXX"/>
    <s v="R"/>
    <x v="2"/>
    <s v="GH243"/>
    <s v="JOS"/>
    <x v="1"/>
    <s v="NO"/>
    <x v="4"/>
    <n v="1821"/>
    <s v="Errors"/>
  </r>
  <r>
    <n v="2"/>
    <x v="11"/>
    <x v="0"/>
    <s v="Feb"/>
    <s v="JN"/>
    <s v="AXX"/>
    <s v="Y"/>
    <x v="1"/>
    <s v="GH243"/>
    <s v="RJI"/>
    <x v="2"/>
    <s v="NO"/>
    <x v="3"/>
    <n v="2098"/>
    <s v="Errors"/>
  </r>
  <r>
    <n v="1"/>
    <x v="3"/>
    <x v="1"/>
    <s v="Sep"/>
    <s v="VX"/>
    <s v="BB"/>
    <s v="Y"/>
    <x v="1"/>
    <s v="GH243"/>
    <s v="RJI"/>
    <x v="1"/>
    <s v="NO"/>
    <x v="4"/>
    <n v="2129"/>
    <s v="Complete"/>
  </r>
  <r>
    <n v="1"/>
    <x v="0"/>
    <x v="13"/>
    <s v="Oct"/>
    <s v="NP"/>
    <s v="NNW"/>
    <s v="Y"/>
    <x v="1"/>
    <s v="GH243"/>
    <s v="YQQ"/>
    <x v="1"/>
    <s v="NO"/>
    <x v="3"/>
    <n v="371"/>
    <s v="Complete"/>
  </r>
  <r>
    <n v="2"/>
    <x v="7"/>
    <x v="5"/>
    <s v="Jun"/>
    <s v="BW"/>
    <s v="BB"/>
    <s v="R"/>
    <x v="2"/>
    <s v="GH243"/>
    <s v="KDO"/>
    <x v="2"/>
    <s v="NO"/>
    <x v="3"/>
    <n v="2842"/>
    <s v="Errors"/>
  </r>
  <r>
    <n v="1"/>
    <x v="1"/>
    <x v="3"/>
    <s v="Jan"/>
    <s v="SU"/>
    <s v="AXX"/>
    <s v="R"/>
    <x v="2"/>
    <s v="GH243"/>
    <s v="FWS"/>
    <x v="1"/>
    <s v="NO"/>
    <x v="0"/>
    <n v="3358"/>
    <s v="Complete"/>
  </r>
  <r>
    <n v="1"/>
    <x v="10"/>
    <x v="12"/>
    <s v="Jul"/>
    <s v="QL"/>
    <s v="AXX"/>
    <s v="R"/>
    <x v="3"/>
    <s v="MC678"/>
    <s v="RJI"/>
    <x v="1"/>
    <s v="NO"/>
    <x v="3"/>
    <n v="738"/>
    <s v="Errors"/>
  </r>
  <r>
    <n v="1"/>
    <x v="3"/>
    <x v="10"/>
    <s v="Nov"/>
    <s v="ST"/>
    <s v="AXX"/>
    <s v="Y"/>
    <x v="1"/>
    <s v="GH243"/>
    <s v="RJI"/>
    <x v="1"/>
    <s v="NO"/>
    <x v="0"/>
    <n v="1309"/>
    <s v="Complete"/>
  </r>
  <r>
    <n v="2"/>
    <x v="3"/>
    <x v="2"/>
    <s v="Mar"/>
    <s v="MA"/>
    <s v="NNW"/>
    <s v="Y"/>
    <x v="0"/>
    <s v="MC678"/>
    <s v="JOS"/>
    <x v="2"/>
    <s v="NO"/>
    <x v="1"/>
    <n v="3243"/>
    <s v="Complete"/>
  </r>
  <r>
    <n v="2"/>
    <x v="3"/>
    <x v="1"/>
    <s v="Mar"/>
    <s v="MA"/>
    <s v="BB"/>
    <s v="H"/>
    <x v="0"/>
    <s v="MC678"/>
    <s v="PIF"/>
    <x v="2"/>
    <s v="NO"/>
    <x v="1"/>
    <n v="3937"/>
    <s v="Errors"/>
  </r>
  <r>
    <n v="1"/>
    <x v="4"/>
    <x v="11"/>
    <s v="Sep"/>
    <s v="VX"/>
    <s v="AXX"/>
    <s v="R"/>
    <x v="0"/>
    <s v="MC678"/>
    <s v="JOS"/>
    <x v="1"/>
    <s v="NO"/>
    <x v="4"/>
    <n v="971"/>
    <s v="Errors"/>
  </r>
  <r>
    <n v="2"/>
    <x v="0"/>
    <x v="12"/>
    <s v="Aug"/>
    <s v="PZ"/>
    <s v="BB"/>
    <s v="R"/>
    <x v="1"/>
    <s v="GH243"/>
    <s v="PIF"/>
    <x v="2"/>
    <s v="NO"/>
    <x v="1"/>
    <n v="1645"/>
    <s v="Complete"/>
  </r>
  <r>
    <n v="1"/>
    <x v="8"/>
    <x v="10"/>
    <s v="May"/>
    <s v="MT"/>
    <s v="NNW"/>
    <s v="R"/>
    <x v="2"/>
    <s v="GH243"/>
    <s v="PIF"/>
    <x v="1"/>
    <s v="NO"/>
    <x v="0"/>
    <n v="2129"/>
    <s v="Complete"/>
  </r>
  <r>
    <n v="2"/>
    <x v="9"/>
    <x v="2"/>
    <s v="Sep"/>
    <s v="VX"/>
    <s v="NNW"/>
    <s v="Y"/>
    <x v="3"/>
    <s v="MC678"/>
    <s v="KDO"/>
    <x v="2"/>
    <s v="NO"/>
    <x v="4"/>
    <n v="3001"/>
    <s v="Errors"/>
  </r>
  <r>
    <n v="2"/>
    <x v="2"/>
    <x v="2"/>
    <s v="Mar"/>
    <s v="MA"/>
    <s v="AXX"/>
    <s v="R"/>
    <x v="2"/>
    <s v="GH243"/>
    <s v="YQQ"/>
    <x v="2"/>
    <s v="NO"/>
    <x v="0"/>
    <n v="1057"/>
    <s v="Complete"/>
  </r>
  <r>
    <n v="1"/>
    <x v="5"/>
    <x v="0"/>
    <s v="Aug"/>
    <s v="PZ"/>
    <s v="AXX"/>
    <s v="H"/>
    <x v="3"/>
    <s v="MC678"/>
    <s v="RJI"/>
    <x v="1"/>
    <s v="NO"/>
    <x v="1"/>
    <n v="2963"/>
    <s v="Errors"/>
  </r>
  <r>
    <n v="2"/>
    <x v="6"/>
    <x v="6"/>
    <s v="Apr"/>
    <s v="KM"/>
    <s v="NNW"/>
    <s v="H"/>
    <x v="1"/>
    <s v="GH243"/>
    <s v="YQQ"/>
    <x v="2"/>
    <s v="NO"/>
    <x v="4"/>
    <n v="3182"/>
    <s v="Complete"/>
  </r>
  <r>
    <n v="1"/>
    <x v="5"/>
    <x v="1"/>
    <s v="Jun"/>
    <s v="BW"/>
    <s v="NNW"/>
    <s v="H"/>
    <x v="3"/>
    <s v="MC678"/>
    <s v="PIF"/>
    <x v="1"/>
    <s v="NO"/>
    <x v="4"/>
    <n v="3664"/>
    <s v="Complete"/>
  </r>
  <r>
    <n v="1"/>
    <x v="7"/>
    <x v="0"/>
    <s v="Aug"/>
    <s v="PZ"/>
    <s v="AXX"/>
    <s v="Y"/>
    <x v="1"/>
    <s v="GH243"/>
    <s v="KDO"/>
    <x v="1"/>
    <s v="NO"/>
    <x v="1"/>
    <n v="1197"/>
    <s v="Complete"/>
  </r>
  <r>
    <n v="2"/>
    <x v="10"/>
    <x v="3"/>
    <s v="Jul"/>
    <s v="QL"/>
    <s v="BB"/>
    <s v="H"/>
    <x v="3"/>
    <s v="MC678"/>
    <s v="JOS"/>
    <x v="2"/>
    <s v="NO"/>
    <x v="1"/>
    <n v="604"/>
    <s v="Complete"/>
  </r>
  <r>
    <n v="2"/>
    <x v="7"/>
    <x v="7"/>
    <s v="Aug"/>
    <s v="PZ"/>
    <s v="NNW"/>
    <s v="R"/>
    <x v="0"/>
    <s v="MC678"/>
    <s v="PIF"/>
    <x v="2"/>
    <s v="NO"/>
    <x v="0"/>
    <n v="2120"/>
    <s v="Errors"/>
  </r>
  <r>
    <n v="1"/>
    <x v="3"/>
    <x v="5"/>
    <s v="Dec"/>
    <s v="TH"/>
    <s v="AXX"/>
    <s v="H"/>
    <x v="2"/>
    <s v="GH243"/>
    <s v="JOS"/>
    <x v="1"/>
    <s v="NO"/>
    <x v="1"/>
    <n v="2274"/>
    <s v="Errors"/>
  </r>
  <r>
    <n v="1"/>
    <x v="8"/>
    <x v="2"/>
    <s v="Jun"/>
    <s v="BW"/>
    <s v="BB"/>
    <s v="R"/>
    <x v="3"/>
    <s v="MC678"/>
    <s v="RJI"/>
    <x v="1"/>
    <s v="NO"/>
    <x v="3"/>
    <n v="1958"/>
    <s v="Complete"/>
  </r>
  <r>
    <n v="2"/>
    <x v="8"/>
    <x v="8"/>
    <s v="Jul"/>
    <s v="QL"/>
    <s v="AXX"/>
    <s v="Y"/>
    <x v="3"/>
    <s v="MC678"/>
    <s v="RJI"/>
    <x v="2"/>
    <s v="NO"/>
    <x v="2"/>
    <n v="956"/>
    <s v="Errors"/>
  </r>
  <r>
    <n v="3"/>
    <x v="8"/>
    <x v="2"/>
    <s v="Mar"/>
    <s v="MA"/>
    <s v="BB"/>
    <s v="R"/>
    <x v="3"/>
    <s v="MC678"/>
    <s v="YQQ"/>
    <x v="0"/>
    <s v="YES"/>
    <x v="4"/>
    <n v="3559"/>
    <s v="Complete"/>
  </r>
  <r>
    <n v="3"/>
    <x v="8"/>
    <x v="8"/>
    <s v="Oct"/>
    <s v="NP"/>
    <s v="NNW"/>
    <s v="R"/>
    <x v="1"/>
    <s v="GH243"/>
    <s v="KDO"/>
    <x v="0"/>
    <s v="YES"/>
    <x v="0"/>
    <n v="1324"/>
    <s v="Complete"/>
  </r>
  <r>
    <n v="3"/>
    <x v="8"/>
    <x v="12"/>
    <s v="Aug"/>
    <s v="PZ"/>
    <s v="AXX"/>
    <s v="Y"/>
    <x v="0"/>
    <s v="MC678"/>
    <s v="FWS"/>
    <x v="0"/>
    <s v="YES"/>
    <x v="0"/>
    <n v="746"/>
    <s v="Errors"/>
  </r>
  <r>
    <n v="1"/>
    <x v="3"/>
    <x v="1"/>
    <s v="Dec"/>
    <s v="TH"/>
    <s v="NNW"/>
    <s v="R"/>
    <x v="2"/>
    <s v="GH243"/>
    <s v="RJI"/>
    <x v="1"/>
    <s v="NO"/>
    <x v="0"/>
    <n v="404"/>
    <s v="Complete"/>
  </r>
  <r>
    <n v="1"/>
    <x v="4"/>
    <x v="8"/>
    <s v="Jan"/>
    <s v="SU"/>
    <s v="BB"/>
    <s v="H"/>
    <x v="1"/>
    <s v="GH243"/>
    <s v="RJI"/>
    <x v="1"/>
    <s v="NO"/>
    <x v="2"/>
    <n v="3686"/>
    <s v="Errors"/>
  </r>
  <r>
    <n v="1"/>
    <x v="0"/>
    <x v="7"/>
    <s v="Feb"/>
    <s v="JN"/>
    <s v="AXX"/>
    <s v="H"/>
    <x v="3"/>
    <s v="MC678"/>
    <s v="JOS"/>
    <x v="1"/>
    <s v="NO"/>
    <x v="1"/>
    <n v="1852"/>
    <s v="Complete"/>
  </r>
  <r>
    <n v="1"/>
    <x v="6"/>
    <x v="0"/>
    <s v="Dec"/>
    <s v="TH"/>
    <s v="NNW"/>
    <s v="Y"/>
    <x v="3"/>
    <s v="MC678"/>
    <s v="PIF"/>
    <x v="1"/>
    <s v="NO"/>
    <x v="3"/>
    <n v="1505"/>
    <s v="Errors"/>
  </r>
  <r>
    <n v="1"/>
    <x v="10"/>
    <x v="2"/>
    <s v="Aug"/>
    <s v="PZ"/>
    <s v="NNW"/>
    <s v="R"/>
    <x v="1"/>
    <s v="GH243"/>
    <s v="JOS"/>
    <x v="1"/>
    <s v="NO"/>
    <x v="2"/>
    <n v="1146"/>
    <s v="Errors"/>
  </r>
  <r>
    <n v="2"/>
    <x v="3"/>
    <x v="12"/>
    <s v="Feb"/>
    <s v="JN"/>
    <s v="AXX"/>
    <s v="R"/>
    <x v="3"/>
    <s v="MC678"/>
    <s v="FWS"/>
    <x v="2"/>
    <s v="NO"/>
    <x v="2"/>
    <n v="249"/>
    <s v="Complete"/>
  </r>
  <r>
    <n v="2"/>
    <x v="3"/>
    <x v="4"/>
    <s v="May"/>
    <s v="MT"/>
    <s v="AXX"/>
    <s v="H"/>
    <x v="2"/>
    <s v="GH243"/>
    <s v="JOS"/>
    <x v="2"/>
    <s v="NO"/>
    <x v="0"/>
    <n v="435"/>
    <s v="Errors"/>
  </r>
  <r>
    <n v="1"/>
    <x v="2"/>
    <x v="2"/>
    <s v="May"/>
    <s v="MT"/>
    <s v="BB"/>
    <s v="Y"/>
    <x v="0"/>
    <s v="MC678"/>
    <s v="PIF"/>
    <x v="1"/>
    <s v="NO"/>
    <x v="0"/>
    <n v="1996"/>
    <s v="Complete"/>
  </r>
  <r>
    <n v="2"/>
    <x v="8"/>
    <x v="2"/>
    <s v="Sep"/>
    <s v="VX"/>
    <s v="BB"/>
    <s v="R"/>
    <x v="0"/>
    <s v="MC678"/>
    <s v="JOS"/>
    <x v="2"/>
    <s v="NO"/>
    <x v="3"/>
    <n v="1249"/>
    <s v="Complete"/>
  </r>
  <r>
    <n v="1"/>
    <x v="3"/>
    <x v="2"/>
    <s v="Jul"/>
    <s v="QL"/>
    <s v="BB"/>
    <s v="H"/>
    <x v="0"/>
    <s v="MC678"/>
    <s v="RJI"/>
    <x v="1"/>
    <s v="NO"/>
    <x v="0"/>
    <n v="3210"/>
    <s v="Complete"/>
  </r>
  <r>
    <n v="3"/>
    <x v="3"/>
    <x v="3"/>
    <s v="Jul"/>
    <s v="QL"/>
    <s v="AXX"/>
    <s v="Y"/>
    <x v="0"/>
    <s v="MC678"/>
    <s v="RJI"/>
    <x v="0"/>
    <s v="YES"/>
    <x v="3"/>
    <n v="2120"/>
    <s v="Errors"/>
  </r>
  <r>
    <n v="3"/>
    <x v="3"/>
    <x v="0"/>
    <s v="Dec"/>
    <s v="TH"/>
    <s v="AXX"/>
    <s v="Y"/>
    <x v="2"/>
    <s v="GH243"/>
    <s v="YQQ"/>
    <x v="0"/>
    <s v="YES"/>
    <x v="1"/>
    <n v="2867"/>
    <s v="Errors"/>
  </r>
  <r>
    <n v="1"/>
    <x v="0"/>
    <x v="11"/>
    <s v="Apr"/>
    <s v="KM"/>
    <s v="NNW"/>
    <s v="Y"/>
    <x v="1"/>
    <s v="GH243"/>
    <s v="KDO"/>
    <x v="1"/>
    <s v="NO"/>
    <x v="1"/>
    <n v="1227"/>
    <s v="Complete"/>
  </r>
  <r>
    <n v="1"/>
    <x v="5"/>
    <x v="6"/>
    <s v="Apr"/>
    <s v="KM"/>
    <s v="NNW"/>
    <s v="R"/>
    <x v="0"/>
    <s v="MC678"/>
    <s v="FWS"/>
    <x v="1"/>
    <s v="NO"/>
    <x v="1"/>
    <n v="2817"/>
    <s v="Complete"/>
  </r>
  <r>
    <n v="1"/>
    <x v="5"/>
    <x v="4"/>
    <s v="Sep"/>
    <s v="VX"/>
    <s v="AXX"/>
    <s v="H"/>
    <x v="0"/>
    <s v="MC678"/>
    <s v="RJI"/>
    <x v="1"/>
    <s v="NO"/>
    <x v="4"/>
    <n v="1167"/>
    <s v="Complete"/>
  </r>
  <r>
    <n v="3"/>
    <x v="7"/>
    <x v="2"/>
    <s v="Mar"/>
    <s v="MA"/>
    <s v="AXX"/>
    <s v="R"/>
    <x v="1"/>
    <s v="GH243"/>
    <s v="RJI"/>
    <x v="0"/>
    <s v="YES"/>
    <x v="2"/>
    <n v="1550"/>
    <s v="Complete"/>
  </r>
  <r>
    <n v="2"/>
    <x v="3"/>
    <x v="6"/>
    <s v="Oct"/>
    <s v="NP"/>
    <s v="AXX"/>
    <s v="H"/>
    <x v="0"/>
    <s v="MC678"/>
    <s v="JOS"/>
    <x v="2"/>
    <s v="NO"/>
    <x v="4"/>
    <n v="1706"/>
    <s v="Complete"/>
  </r>
  <r>
    <n v="1"/>
    <x v="0"/>
    <x v="9"/>
    <s v="Apr"/>
    <s v="KM"/>
    <s v="NNW"/>
    <s v="Y"/>
    <x v="0"/>
    <s v="MC678"/>
    <s v="PIF"/>
    <x v="1"/>
    <s v="NO"/>
    <x v="1"/>
    <n v="3266"/>
    <s v="Errors"/>
  </r>
  <r>
    <n v="1"/>
    <x v="5"/>
    <x v="2"/>
    <s v="Mar"/>
    <s v="MA"/>
    <s v="BB"/>
    <s v="Y"/>
    <x v="1"/>
    <s v="GH243"/>
    <s v="JOS"/>
    <x v="1"/>
    <s v="NO"/>
    <x v="4"/>
    <n v="3827"/>
    <s v="Complete"/>
  </r>
  <r>
    <n v="2"/>
    <x v="7"/>
    <x v="12"/>
    <s v="Aug"/>
    <s v="PZ"/>
    <s v="AXX"/>
    <s v="R"/>
    <x v="3"/>
    <s v="MC678"/>
    <s v="PIF"/>
    <x v="2"/>
    <s v="NO"/>
    <x v="1"/>
    <n v="3368"/>
    <s v="Complete"/>
  </r>
  <r>
    <n v="2"/>
    <x v="7"/>
    <x v="12"/>
    <s v="Feb"/>
    <s v="JN"/>
    <s v="BB"/>
    <s v="H"/>
    <x v="3"/>
    <s v="MC678"/>
    <s v="PIF"/>
    <x v="2"/>
    <s v="NO"/>
    <x v="0"/>
    <n v="1733"/>
    <s v="Complete"/>
  </r>
  <r>
    <n v="2"/>
    <x v="8"/>
    <x v="5"/>
    <s v="Jun"/>
    <s v="BW"/>
    <s v="AXX"/>
    <s v="H"/>
    <x v="0"/>
    <s v="MC678"/>
    <s v="KDO"/>
    <x v="2"/>
    <s v="NO"/>
    <x v="2"/>
    <n v="278"/>
    <s v="Errors"/>
  </r>
  <r>
    <n v="2"/>
    <x v="9"/>
    <x v="2"/>
    <s v="Mar"/>
    <s v="MA"/>
    <s v="AXX"/>
    <s v="H"/>
    <x v="1"/>
    <s v="GH243"/>
    <s v="YQQ"/>
    <x v="2"/>
    <s v="NO"/>
    <x v="4"/>
    <n v="1731"/>
    <s v="Complete"/>
  </r>
  <r>
    <n v="1"/>
    <x v="10"/>
    <x v="1"/>
    <s v="Jun"/>
    <s v="BW"/>
    <s v="BB"/>
    <s v="H"/>
    <x v="2"/>
    <s v="GH243"/>
    <s v="RJI"/>
    <x v="1"/>
    <s v="NO"/>
    <x v="4"/>
    <n v="1252"/>
    <s v="Complete"/>
  </r>
  <r>
    <n v="1"/>
    <x v="3"/>
    <x v="2"/>
    <s v="Mar"/>
    <s v="MA"/>
    <s v="NNW"/>
    <s v="Y"/>
    <x v="1"/>
    <s v="GH243"/>
    <s v="YQQ"/>
    <x v="1"/>
    <s v="NO"/>
    <x v="2"/>
    <n v="2364"/>
    <s v="Errors"/>
  </r>
  <r>
    <n v="3"/>
    <x v="7"/>
    <x v="3"/>
    <s v="Jan"/>
    <s v="SU"/>
    <s v="AXX"/>
    <s v="H"/>
    <x v="0"/>
    <s v="MC678"/>
    <s v="PIF"/>
    <x v="0"/>
    <s v="YES"/>
    <x v="4"/>
    <n v="2806"/>
    <s v="Complete"/>
  </r>
  <r>
    <n v="1"/>
    <x v="2"/>
    <x v="1"/>
    <s v="Jun"/>
    <s v="BW"/>
    <s v="NNW"/>
    <s v="Y"/>
    <x v="3"/>
    <s v="MC678"/>
    <s v="KDO"/>
    <x v="1"/>
    <s v="NO"/>
    <x v="3"/>
    <n v="2548"/>
    <s v="Complete"/>
  </r>
  <r>
    <n v="2"/>
    <x v="7"/>
    <x v="1"/>
    <s v="Sep"/>
    <s v="VX"/>
    <s v="AXX"/>
    <s v="R"/>
    <x v="3"/>
    <s v="MC678"/>
    <s v="JOS"/>
    <x v="2"/>
    <s v="NO"/>
    <x v="1"/>
    <n v="1076"/>
    <s v="Complete"/>
  </r>
  <r>
    <n v="2"/>
    <x v="6"/>
    <x v="4"/>
    <s v="May"/>
    <s v="MT"/>
    <s v="AXX"/>
    <s v="Y"/>
    <x v="0"/>
    <s v="MC678"/>
    <s v="PIF"/>
    <x v="2"/>
    <s v="NO"/>
    <x v="1"/>
    <n v="2402"/>
    <s v="Complete"/>
  </r>
  <r>
    <n v="1"/>
    <x v="2"/>
    <x v="6"/>
    <s v="Oct"/>
    <s v="NP"/>
    <s v="NNW"/>
    <s v="H"/>
    <x v="3"/>
    <s v="MC678"/>
    <s v="JOS"/>
    <x v="1"/>
    <s v="NO"/>
    <x v="1"/>
    <n v="726"/>
    <s v="Errors"/>
  </r>
  <r>
    <n v="1"/>
    <x v="2"/>
    <x v="0"/>
    <s v="Jun"/>
    <s v="BW"/>
    <s v="NNW"/>
    <s v="Y"/>
    <x v="2"/>
    <s v="GH243"/>
    <s v="RJI"/>
    <x v="1"/>
    <s v="NO"/>
    <x v="2"/>
    <n v="2542"/>
    <s v="Complete"/>
  </r>
  <r>
    <n v="1"/>
    <x v="2"/>
    <x v="2"/>
    <s v="Jan"/>
    <s v="SU"/>
    <s v="NNW"/>
    <s v="R"/>
    <x v="3"/>
    <s v="MC678"/>
    <s v="RJI"/>
    <x v="1"/>
    <s v="NO"/>
    <x v="2"/>
    <n v="2374"/>
    <s v="Complete"/>
  </r>
  <r>
    <n v="2"/>
    <x v="10"/>
    <x v="9"/>
    <s v="Oct"/>
    <s v="NP"/>
    <s v="BB"/>
    <s v="R"/>
    <x v="2"/>
    <s v="GH243"/>
    <s v="YQQ"/>
    <x v="2"/>
    <s v="NO"/>
    <x v="0"/>
    <n v="3855"/>
    <s v="Errors"/>
  </r>
  <r>
    <n v="3"/>
    <x v="11"/>
    <x v="6"/>
    <s v="Apr"/>
    <s v="KM"/>
    <s v="AXX"/>
    <s v="H"/>
    <x v="1"/>
    <s v="GH243"/>
    <s v="KDO"/>
    <x v="0"/>
    <s v="YES"/>
    <x v="4"/>
    <n v="1896"/>
    <s v="Complete"/>
  </r>
  <r>
    <n v="3"/>
    <x v="11"/>
    <x v="0"/>
    <s v="May"/>
    <s v="MT"/>
    <s v="BB"/>
    <s v="H"/>
    <x v="0"/>
    <s v="MC678"/>
    <s v="FWS"/>
    <x v="0"/>
    <s v="YES"/>
    <x v="2"/>
    <n v="1296"/>
    <s v="Complete"/>
  </r>
  <r>
    <n v="1"/>
    <x v="3"/>
    <x v="5"/>
    <s v="Dec"/>
    <s v="TH"/>
    <s v="BB"/>
    <s v="H"/>
    <x v="0"/>
    <s v="MC678"/>
    <s v="RJI"/>
    <x v="1"/>
    <s v="NO"/>
    <x v="1"/>
    <n v="1842"/>
    <s v="Complete"/>
  </r>
  <r>
    <n v="1"/>
    <x v="3"/>
    <x v="8"/>
    <s v="Jan"/>
    <s v="SU"/>
    <s v="NNW"/>
    <s v="H"/>
    <x v="2"/>
    <s v="GH243"/>
    <s v="RJI"/>
    <x v="1"/>
    <s v="NO"/>
    <x v="4"/>
    <n v="3304"/>
    <s v="Complete"/>
  </r>
  <r>
    <n v="2"/>
    <x v="4"/>
    <x v="12"/>
    <s v="Feb"/>
    <s v="JN"/>
    <s v="AXX"/>
    <s v="Y"/>
    <x v="0"/>
    <s v="MC678"/>
    <s v="JOS"/>
    <x v="2"/>
    <s v="NO"/>
    <x v="1"/>
    <n v="3965"/>
    <s v="Complete"/>
  </r>
  <r>
    <n v="2"/>
    <x v="4"/>
    <x v="13"/>
    <s v="Apr"/>
    <s v="KM"/>
    <s v="NNW"/>
    <s v="Y"/>
    <x v="3"/>
    <s v="MC678"/>
    <s v="PIF"/>
    <x v="2"/>
    <s v="NO"/>
    <x v="2"/>
    <n v="3052"/>
    <s v="Errors"/>
  </r>
  <r>
    <n v="2"/>
    <x v="4"/>
    <x v="10"/>
    <s v="Apr"/>
    <s v="KM"/>
    <s v="BB"/>
    <s v="Y"/>
    <x v="2"/>
    <s v="GH243"/>
    <s v="JOS"/>
    <x v="2"/>
    <s v="NO"/>
    <x v="3"/>
    <n v="921"/>
    <s v="Complete"/>
  </r>
  <r>
    <n v="2"/>
    <x v="4"/>
    <x v="7"/>
    <s v="Apr"/>
    <s v="KM"/>
    <s v="NNW"/>
    <s v="R"/>
    <x v="3"/>
    <s v="MC678"/>
    <s v="FWS"/>
    <x v="2"/>
    <s v="NO"/>
    <x v="3"/>
    <n v="1294"/>
    <s v="Errors"/>
  </r>
  <r>
    <n v="1"/>
    <x v="0"/>
    <x v="13"/>
    <s v="Apr"/>
    <s v="KM"/>
    <s v="NNW"/>
    <s v="Y"/>
    <x v="2"/>
    <s v="GH243"/>
    <s v="JOS"/>
    <x v="1"/>
    <s v="NO"/>
    <x v="3"/>
    <n v="2138"/>
    <s v="Complete"/>
  </r>
  <r>
    <n v="1"/>
    <x v="0"/>
    <x v="1"/>
    <s v="Jan"/>
    <s v="SU"/>
    <s v="BB"/>
    <s v="H"/>
    <x v="3"/>
    <s v="MC678"/>
    <s v="PIF"/>
    <x v="1"/>
    <s v="NO"/>
    <x v="0"/>
    <n v="1577"/>
    <s v="Errors"/>
  </r>
  <r>
    <n v="1"/>
    <x v="0"/>
    <x v="0"/>
    <s v="Aug"/>
    <s v="PZ"/>
    <s v="NNW"/>
    <s v="H"/>
    <x v="0"/>
    <s v="MC678"/>
    <s v="JOS"/>
    <x v="1"/>
    <s v="NO"/>
    <x v="2"/>
    <n v="1061"/>
    <s v="Complete"/>
  </r>
  <r>
    <n v="2"/>
    <x v="0"/>
    <x v="8"/>
    <s v="Jan"/>
    <s v="SU"/>
    <s v="NNW"/>
    <s v="Y"/>
    <x v="0"/>
    <s v="MC678"/>
    <s v="RJI"/>
    <x v="2"/>
    <s v="NO"/>
    <x v="3"/>
    <n v="503"/>
    <s v="Complete"/>
  </r>
  <r>
    <n v="2"/>
    <x v="0"/>
    <x v="5"/>
    <s v="Jun"/>
    <s v="BW"/>
    <s v="AXX"/>
    <s v="R"/>
    <x v="3"/>
    <s v="MC678"/>
    <s v="RJI"/>
    <x v="2"/>
    <s v="NO"/>
    <x v="0"/>
    <n v="2032"/>
    <s v="Complete"/>
  </r>
  <r>
    <n v="2"/>
    <x v="0"/>
    <x v="11"/>
    <s v="Jan"/>
    <s v="SU"/>
    <s v="BB"/>
    <s v="Y"/>
    <x v="1"/>
    <s v="GH243"/>
    <s v="YQQ"/>
    <x v="2"/>
    <s v="NO"/>
    <x v="0"/>
    <n v="3002"/>
    <s v="Complete"/>
  </r>
  <r>
    <n v="2"/>
    <x v="0"/>
    <x v="2"/>
    <s v="Jul"/>
    <s v="QL"/>
    <s v="BB"/>
    <s v="H"/>
    <x v="3"/>
    <s v="MC678"/>
    <s v="KDO"/>
    <x v="2"/>
    <s v="NO"/>
    <x v="1"/>
    <n v="2703"/>
    <s v="Errors"/>
  </r>
  <r>
    <n v="2"/>
    <x v="0"/>
    <x v="1"/>
    <s v="Sep"/>
    <s v="VX"/>
    <s v="NNW"/>
    <s v="H"/>
    <x v="2"/>
    <s v="GH243"/>
    <s v="FWS"/>
    <x v="2"/>
    <s v="NO"/>
    <x v="3"/>
    <n v="618"/>
    <s v="Complete"/>
  </r>
  <r>
    <n v="3"/>
    <x v="0"/>
    <x v="9"/>
    <s v="Jan"/>
    <s v="SU"/>
    <s v="AXX"/>
    <s v="Y"/>
    <x v="0"/>
    <s v="MC678"/>
    <s v="RJI"/>
    <x v="0"/>
    <s v="YES"/>
    <x v="2"/>
    <n v="461"/>
    <s v="Errors"/>
  </r>
  <r>
    <n v="2"/>
    <x v="5"/>
    <x v="2"/>
    <s v="Jul"/>
    <s v="QL"/>
    <s v="NNW"/>
    <s v="H"/>
    <x v="0"/>
    <s v="MC678"/>
    <s v="RJI"/>
    <x v="2"/>
    <s v="NO"/>
    <x v="2"/>
    <n v="1469"/>
    <s v="Errors"/>
  </r>
  <r>
    <n v="2"/>
    <x v="5"/>
    <x v="9"/>
    <s v="Aug"/>
    <s v="PZ"/>
    <s v="AXX"/>
    <s v="Y"/>
    <x v="3"/>
    <s v="MC678"/>
    <s v="JOS"/>
    <x v="2"/>
    <s v="NO"/>
    <x v="2"/>
    <n v="3774"/>
    <s v="Complete"/>
  </r>
  <r>
    <n v="2"/>
    <x v="5"/>
    <x v="1"/>
    <s v="Dec"/>
    <s v="TH"/>
    <s v="AXX"/>
    <s v="H"/>
    <x v="1"/>
    <s v="GH243"/>
    <s v="PIF"/>
    <x v="2"/>
    <s v="NO"/>
    <x v="2"/>
    <n v="1543"/>
    <s v="Errors"/>
  </r>
  <r>
    <n v="1"/>
    <x v="7"/>
    <x v="2"/>
    <s v="Sep"/>
    <s v="VX"/>
    <s v="BB"/>
    <s v="Y"/>
    <x v="0"/>
    <s v="MC678"/>
    <s v="JOS"/>
    <x v="1"/>
    <s v="NO"/>
    <x v="3"/>
    <n v="1878"/>
    <s v="Complete"/>
  </r>
  <r>
    <n v="1"/>
    <x v="7"/>
    <x v="4"/>
    <s v="May"/>
    <s v="MT"/>
    <s v="NNW"/>
    <s v="R"/>
    <x v="0"/>
    <s v="MC678"/>
    <s v="PIF"/>
    <x v="1"/>
    <s v="NO"/>
    <x v="3"/>
    <n v="1706"/>
    <s v="Errors"/>
  </r>
  <r>
    <n v="2"/>
    <x v="7"/>
    <x v="9"/>
    <s v="Oct"/>
    <s v="NP"/>
    <s v="BB"/>
    <s v="H"/>
    <x v="2"/>
    <s v="GH243"/>
    <s v="PIF"/>
    <x v="2"/>
    <s v="NO"/>
    <x v="1"/>
    <n v="3211"/>
    <s v="Complete"/>
  </r>
  <r>
    <n v="2"/>
    <x v="7"/>
    <x v="11"/>
    <s v="Nov"/>
    <s v="ST"/>
    <s v="AXX"/>
    <s v="Y"/>
    <x v="3"/>
    <s v="MC678"/>
    <s v="KDO"/>
    <x v="2"/>
    <s v="NO"/>
    <x v="4"/>
    <n v="3196"/>
    <s v="Errors"/>
  </r>
  <r>
    <n v="2"/>
    <x v="7"/>
    <x v="1"/>
    <s v="Dec"/>
    <s v="TH"/>
    <s v="NNW"/>
    <s v="Y"/>
    <x v="0"/>
    <s v="MC678"/>
    <s v="YQQ"/>
    <x v="2"/>
    <s v="NO"/>
    <x v="0"/>
    <n v="1680"/>
    <s v="Complete"/>
  </r>
  <r>
    <n v="2"/>
    <x v="7"/>
    <x v="2"/>
    <s v="Jan"/>
    <s v="SU"/>
    <s v="BB"/>
    <s v="H"/>
    <x v="3"/>
    <s v="MC678"/>
    <s v="RJI"/>
    <x v="2"/>
    <s v="NO"/>
    <x v="4"/>
    <n v="490"/>
    <s v="Complete"/>
  </r>
  <r>
    <n v="2"/>
    <x v="7"/>
    <x v="0"/>
    <s v="Feb"/>
    <s v="JN"/>
    <s v="BB"/>
    <s v="Y"/>
    <x v="2"/>
    <s v="GH243"/>
    <s v="YQQ"/>
    <x v="2"/>
    <s v="NO"/>
    <x v="2"/>
    <n v="3549"/>
    <s v="Complete"/>
  </r>
  <r>
    <n v="2"/>
    <x v="7"/>
    <x v="1"/>
    <s v="Mar"/>
    <s v="MA"/>
    <s v="AXX"/>
    <s v="R"/>
    <x v="0"/>
    <s v="MC678"/>
    <s v="PIF"/>
    <x v="2"/>
    <s v="NO"/>
    <x v="0"/>
    <n v="375"/>
    <s v="Errors"/>
  </r>
  <r>
    <n v="2"/>
    <x v="7"/>
    <x v="6"/>
    <s v="Apr"/>
    <s v="KM"/>
    <s v="AXX"/>
    <s v="R"/>
    <x v="3"/>
    <s v="MC678"/>
    <s v="KDO"/>
    <x v="2"/>
    <s v="NO"/>
    <x v="2"/>
    <n v="2405"/>
    <s v="Complete"/>
  </r>
  <r>
    <n v="1"/>
    <x v="8"/>
    <x v="13"/>
    <s v="Oct"/>
    <s v="NP"/>
    <s v="BB"/>
    <s v="R"/>
    <x v="0"/>
    <s v="MC678"/>
    <s v="JOS"/>
    <x v="1"/>
    <s v="NO"/>
    <x v="1"/>
    <n v="2163"/>
    <s v="Errors"/>
  </r>
  <r>
    <n v="1"/>
    <x v="8"/>
    <x v="2"/>
    <s v="Mar"/>
    <s v="MA"/>
    <s v="BB"/>
    <s v="H"/>
    <x v="1"/>
    <s v="GH243"/>
    <s v="PIF"/>
    <x v="1"/>
    <s v="NO"/>
    <x v="0"/>
    <n v="487"/>
    <s v="Complete"/>
  </r>
  <r>
    <n v="1"/>
    <x v="8"/>
    <x v="9"/>
    <s v="Apr"/>
    <s v="KM"/>
    <s v="BB"/>
    <s v="R"/>
    <x v="1"/>
    <s v="GH243"/>
    <s v="JOS"/>
    <x v="1"/>
    <s v="NO"/>
    <x v="4"/>
    <n v="3011"/>
    <s v="Complete"/>
  </r>
  <r>
    <n v="1"/>
    <x v="8"/>
    <x v="2"/>
    <s v="Jul"/>
    <s v="QL"/>
    <s v="BB"/>
    <s v="R"/>
    <x v="2"/>
    <s v="GH243"/>
    <s v="RJI"/>
    <x v="1"/>
    <s v="NO"/>
    <x v="4"/>
    <n v="455"/>
    <s v="Complete"/>
  </r>
  <r>
    <n v="1"/>
    <x v="8"/>
    <x v="1"/>
    <s v="Sep"/>
    <s v="VX"/>
    <s v="BB"/>
    <s v="Y"/>
    <x v="1"/>
    <s v="GH243"/>
    <s v="RJI"/>
    <x v="1"/>
    <s v="NO"/>
    <x v="2"/>
    <n v="2083"/>
    <s v="Complete"/>
  </r>
  <r>
    <n v="2"/>
    <x v="8"/>
    <x v="10"/>
    <s v="Nov"/>
    <s v="ST"/>
    <s v="AXX"/>
    <s v="R"/>
    <x v="1"/>
    <s v="GH243"/>
    <s v="YQQ"/>
    <x v="2"/>
    <s v="NO"/>
    <x v="4"/>
    <n v="3608"/>
    <s v="Complete"/>
  </r>
  <r>
    <n v="2"/>
    <x v="8"/>
    <x v="3"/>
    <s v="Jan"/>
    <s v="SU"/>
    <s v="NNW"/>
    <s v="H"/>
    <x v="1"/>
    <s v="GH243"/>
    <s v="KDO"/>
    <x v="2"/>
    <s v="NO"/>
    <x v="4"/>
    <n v="3451"/>
    <s v="Errors"/>
  </r>
  <r>
    <n v="2"/>
    <x v="8"/>
    <x v="7"/>
    <s v="Feb"/>
    <s v="JN"/>
    <s v="NNW"/>
    <s v="R"/>
    <x v="3"/>
    <s v="MC678"/>
    <s v="FWS"/>
    <x v="2"/>
    <s v="NO"/>
    <x v="2"/>
    <n v="959"/>
    <s v="Complete"/>
  </r>
  <r>
    <n v="2"/>
    <x v="8"/>
    <x v="1"/>
    <s v="Jun"/>
    <s v="BW"/>
    <s v="BB"/>
    <s v="H"/>
    <x v="0"/>
    <s v="MC678"/>
    <s v="RJI"/>
    <x v="2"/>
    <s v="NO"/>
    <x v="2"/>
    <n v="3511"/>
    <s v="Errors"/>
  </r>
  <r>
    <n v="2"/>
    <x v="8"/>
    <x v="6"/>
    <s v="Oct"/>
    <s v="NP"/>
    <s v="NNW"/>
    <s v="Y"/>
    <x v="0"/>
    <s v="MC678"/>
    <s v="RJI"/>
    <x v="2"/>
    <s v="NO"/>
    <x v="4"/>
    <n v="3709"/>
    <s v="Complete"/>
  </r>
  <r>
    <n v="3"/>
    <x v="8"/>
    <x v="11"/>
    <s v="May"/>
    <s v="MT"/>
    <s v="NNW"/>
    <s v="H"/>
    <x v="2"/>
    <s v="GH243"/>
    <s v="JOS"/>
    <x v="0"/>
    <s v="YES"/>
    <x v="0"/>
    <n v="1792"/>
    <s v="Complete"/>
  </r>
  <r>
    <n v="3"/>
    <x v="8"/>
    <x v="2"/>
    <s v="Mar"/>
    <s v="MA"/>
    <s v="AXX"/>
    <s v="R"/>
    <x v="0"/>
    <s v="MC678"/>
    <s v="PIF"/>
    <x v="0"/>
    <s v="YES"/>
    <x v="0"/>
    <n v="2056"/>
    <s v="Errors"/>
  </r>
  <r>
    <n v="3"/>
    <x v="8"/>
    <x v="0"/>
    <s v="Dec"/>
    <s v="TH"/>
    <s v="NNW"/>
    <s v="H"/>
    <x v="3"/>
    <s v="MC678"/>
    <s v="JOS"/>
    <x v="0"/>
    <s v="YES"/>
    <x v="4"/>
    <n v="1992"/>
    <s v="Complete"/>
  </r>
  <r>
    <n v="3"/>
    <x v="8"/>
    <x v="11"/>
    <s v="May"/>
    <s v="MT"/>
    <s v="AXX"/>
    <s v="R"/>
    <x v="2"/>
    <s v="GH243"/>
    <s v="FWS"/>
    <x v="0"/>
    <s v="YES"/>
    <x v="0"/>
    <n v="3187"/>
    <s v="Errors"/>
  </r>
  <r>
    <n v="3"/>
    <x v="8"/>
    <x v="0"/>
    <s v="Aug"/>
    <s v="PZ"/>
    <s v="NNW"/>
    <s v="H"/>
    <x v="0"/>
    <s v="MC678"/>
    <s v="JOS"/>
    <x v="0"/>
    <s v="YES"/>
    <x v="4"/>
    <n v="2719"/>
    <s v="Complete"/>
  </r>
  <r>
    <n v="1"/>
    <x v="1"/>
    <x v="8"/>
    <s v="Jan"/>
    <s v="SU"/>
    <s v="NNW"/>
    <s v="Y"/>
    <x v="3"/>
    <s v="MC678"/>
    <s v="PIF"/>
    <x v="1"/>
    <s v="NO"/>
    <x v="1"/>
    <n v="2136"/>
    <s v="Errors"/>
  </r>
  <r>
    <n v="2"/>
    <x v="1"/>
    <x v="7"/>
    <s v="Feb"/>
    <s v="JN"/>
    <s v="NNW"/>
    <s v="R"/>
    <x v="2"/>
    <s v="GH243"/>
    <s v="JOS"/>
    <x v="2"/>
    <s v="NO"/>
    <x v="4"/>
    <n v="2915"/>
    <s v="Complete"/>
  </r>
  <r>
    <n v="2"/>
    <x v="1"/>
    <x v="5"/>
    <s v="Dec"/>
    <s v="TH"/>
    <s v="NNW"/>
    <s v="Y"/>
    <x v="1"/>
    <s v="GH243"/>
    <s v="RJI"/>
    <x v="2"/>
    <s v="NO"/>
    <x v="4"/>
    <n v="636"/>
    <s v="Complete"/>
  </r>
  <r>
    <n v="2"/>
    <x v="1"/>
    <x v="13"/>
    <s v="Oct"/>
    <s v="NP"/>
    <s v="BB"/>
    <s v="Y"/>
    <x v="1"/>
    <s v="GH243"/>
    <s v="RJI"/>
    <x v="2"/>
    <s v="NO"/>
    <x v="1"/>
    <n v="962"/>
    <s v="Errors"/>
  </r>
  <r>
    <n v="3"/>
    <x v="1"/>
    <x v="0"/>
    <s v="Aug"/>
    <s v="PZ"/>
    <s v="BB"/>
    <s v="R"/>
    <x v="3"/>
    <s v="MC678"/>
    <s v="YQQ"/>
    <x v="0"/>
    <s v="YES"/>
    <x v="4"/>
    <n v="3010"/>
    <s v="Complete"/>
  </r>
  <r>
    <n v="3"/>
    <x v="1"/>
    <x v="4"/>
    <s v="Nov"/>
    <s v="ST"/>
    <s v="AXX"/>
    <s v="R"/>
    <x v="3"/>
    <s v="MC678"/>
    <s v="KDO"/>
    <x v="0"/>
    <s v="YES"/>
    <x v="0"/>
    <n v="1858"/>
    <s v="Errors"/>
  </r>
  <r>
    <n v="3"/>
    <x v="1"/>
    <x v="12"/>
    <s v="Feb"/>
    <s v="JN"/>
    <s v="AXX"/>
    <s v="R"/>
    <x v="2"/>
    <s v="GH243"/>
    <s v="FWS"/>
    <x v="0"/>
    <s v="YES"/>
    <x v="1"/>
    <n v="2309"/>
    <s v="Complete"/>
  </r>
  <r>
    <n v="1"/>
    <x v="6"/>
    <x v="12"/>
    <s v="Feb"/>
    <s v="JN"/>
    <s v="NNW"/>
    <s v="R"/>
    <x v="2"/>
    <s v="GH243"/>
    <s v="RJI"/>
    <x v="1"/>
    <s v="NO"/>
    <x v="3"/>
    <n v="371"/>
    <s v="Complete"/>
  </r>
  <r>
    <n v="1"/>
    <x v="6"/>
    <x v="10"/>
    <s v="May"/>
    <s v="MT"/>
    <s v="BB"/>
    <s v="R"/>
    <x v="2"/>
    <s v="GH243"/>
    <s v="RJI"/>
    <x v="1"/>
    <s v="NO"/>
    <x v="1"/>
    <n v="3007"/>
    <s v="Complete"/>
  </r>
  <r>
    <n v="1"/>
    <x v="6"/>
    <x v="0"/>
    <s v="Jun"/>
    <s v="BW"/>
    <s v="AXX"/>
    <s v="R"/>
    <x v="0"/>
    <s v="MC678"/>
    <s v="JOS"/>
    <x v="1"/>
    <s v="NO"/>
    <x v="0"/>
    <n v="1340"/>
    <s v="Complete"/>
  </r>
  <r>
    <n v="1"/>
    <x v="6"/>
    <x v="3"/>
    <s v="Jul"/>
    <s v="QL"/>
    <s v="NNW"/>
    <s v="Y"/>
    <x v="3"/>
    <s v="MC678"/>
    <s v="PIF"/>
    <x v="1"/>
    <s v="NO"/>
    <x v="4"/>
    <n v="2249"/>
    <s v="Complete"/>
  </r>
  <r>
    <n v="1"/>
    <x v="6"/>
    <x v="7"/>
    <s v="Aug"/>
    <s v="PZ"/>
    <s v="AXX"/>
    <s v="R"/>
    <x v="2"/>
    <s v="GH243"/>
    <s v="JOS"/>
    <x v="1"/>
    <s v="NO"/>
    <x v="1"/>
    <n v="2043"/>
    <s v="Complete"/>
  </r>
  <r>
    <n v="1"/>
    <x v="6"/>
    <x v="12"/>
    <s v="Aug"/>
    <s v="PZ"/>
    <s v="AXX"/>
    <s v="R"/>
    <x v="1"/>
    <s v="GH243"/>
    <s v="PIF"/>
    <x v="1"/>
    <s v="NO"/>
    <x v="0"/>
    <n v="3732"/>
    <s v="Errors"/>
  </r>
  <r>
    <n v="1"/>
    <x v="6"/>
    <x v="2"/>
    <s v="Sep"/>
    <s v="VX"/>
    <s v="BB"/>
    <s v="H"/>
    <x v="0"/>
    <s v="MC678"/>
    <s v="PIF"/>
    <x v="1"/>
    <s v="NO"/>
    <x v="4"/>
    <n v="1616"/>
    <s v="Complete"/>
  </r>
  <r>
    <n v="2"/>
    <x v="6"/>
    <x v="5"/>
    <s v="Jun"/>
    <s v="BW"/>
    <s v="NNW"/>
    <s v="R"/>
    <x v="3"/>
    <s v="MC678"/>
    <s v="KDO"/>
    <x v="2"/>
    <s v="NO"/>
    <x v="0"/>
    <n v="253"/>
    <s v="Complete"/>
  </r>
  <r>
    <n v="2"/>
    <x v="6"/>
    <x v="8"/>
    <s v="Jul"/>
    <s v="QL"/>
    <s v="AXX"/>
    <s v="R"/>
    <x v="3"/>
    <s v="MC678"/>
    <s v="YQQ"/>
    <x v="2"/>
    <s v="NO"/>
    <x v="4"/>
    <n v="834"/>
    <s v="Errors"/>
  </r>
  <r>
    <n v="2"/>
    <x v="6"/>
    <x v="12"/>
    <s v="Aug"/>
    <s v="PZ"/>
    <s v="NNW"/>
    <s v="H"/>
    <x v="3"/>
    <s v="MC678"/>
    <s v="RJI"/>
    <x v="2"/>
    <s v="NO"/>
    <x v="0"/>
    <n v="3601"/>
    <s v="Complete"/>
  </r>
  <r>
    <n v="2"/>
    <x v="6"/>
    <x v="2"/>
    <s v="Sep"/>
    <s v="VX"/>
    <s v="NNW"/>
    <s v="H"/>
    <x v="2"/>
    <s v="GH243"/>
    <s v="YQQ"/>
    <x v="2"/>
    <s v="NO"/>
    <x v="1"/>
    <n v="3906"/>
    <s v="Complete"/>
  </r>
  <r>
    <n v="2"/>
    <x v="6"/>
    <x v="13"/>
    <s v="Oct"/>
    <s v="NP"/>
    <s v="AXX"/>
    <s v="H"/>
    <x v="3"/>
    <s v="MC678"/>
    <s v="PIF"/>
    <x v="2"/>
    <s v="NO"/>
    <x v="1"/>
    <n v="2808"/>
    <s v="Errors"/>
  </r>
  <r>
    <n v="2"/>
    <x v="6"/>
    <x v="10"/>
    <s v="Nov"/>
    <s v="ST"/>
    <s v="NNW"/>
    <s v="Y"/>
    <x v="1"/>
    <s v="GH243"/>
    <s v="KDO"/>
    <x v="2"/>
    <s v="NO"/>
    <x v="3"/>
    <n v="986"/>
    <s v="Complete"/>
  </r>
  <r>
    <n v="2"/>
    <x v="6"/>
    <x v="0"/>
    <s v="Dec"/>
    <s v="TH"/>
    <s v="AXX"/>
    <s v="H"/>
    <x v="0"/>
    <s v="MC678"/>
    <s v="JOS"/>
    <x v="2"/>
    <s v="NO"/>
    <x v="1"/>
    <n v="1594"/>
    <s v="Complete"/>
  </r>
  <r>
    <n v="2"/>
    <x v="2"/>
    <x v="1"/>
    <s v="Dec"/>
    <s v="TH"/>
    <s v="BB"/>
    <s v="R"/>
    <x v="0"/>
    <s v="MC678"/>
    <s v="PIF"/>
    <x v="2"/>
    <s v="NO"/>
    <x v="0"/>
    <n v="2088"/>
    <s v="Complete"/>
  </r>
  <r>
    <n v="2"/>
    <x v="10"/>
    <x v="9"/>
    <s v="Apr"/>
    <s v="KM"/>
    <s v="BB"/>
    <s v="R"/>
    <x v="0"/>
    <s v="MC678"/>
    <s v="JOS"/>
    <x v="2"/>
    <s v="NO"/>
    <x v="1"/>
    <n v="1256"/>
    <s v="Errors"/>
  </r>
  <r>
    <n v="2"/>
    <x v="10"/>
    <x v="11"/>
    <s v="Nov"/>
    <s v="ST"/>
    <s v="NNW"/>
    <s v="H"/>
    <x v="3"/>
    <s v="MC678"/>
    <s v="RJI"/>
    <x v="2"/>
    <s v="NO"/>
    <x v="3"/>
    <n v="943"/>
    <s v="Complet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310181A-06BE-4DD2-91CE-159E4A8EB92F}" name="PivotTable5" cacheId="0" applyNumberFormats="0" applyBorderFormats="0" applyFontFormats="0" applyPatternFormats="0" applyAlignmentFormats="0" applyWidthHeightFormats="1" dataCaption="Values" updatedVersion="8" minRefreshableVersion="3" useAutoFormatting="1" itemPrintTitles="1" createdVersion="8" indent="0" multipleFieldFilters="0">
  <location ref="Q4:AL19" firstHeaderRow="1" firstDataRow="3" firstDataCol="1" rowPageCount="1" colPageCount="1"/>
  <pivotFields count="15">
    <pivotField showAll="0"/>
    <pivotField axis="axisRow" showAll="0">
      <items count="13">
        <item x="11"/>
        <item x="3"/>
        <item x="4"/>
        <item x="0"/>
        <item x="5"/>
        <item x="7"/>
        <item x="8"/>
        <item x="1"/>
        <item x="6"/>
        <item x="9"/>
        <item x="2"/>
        <item x="10"/>
        <item t="default"/>
      </items>
    </pivotField>
    <pivotField axis="axisPage" showAll="0">
      <items count="15">
        <item x="13"/>
        <item x="8"/>
        <item x="0"/>
        <item x="7"/>
        <item x="4"/>
        <item x="2"/>
        <item x="5"/>
        <item x="9"/>
        <item x="10"/>
        <item x="6"/>
        <item x="12"/>
        <item x="3"/>
        <item x="11"/>
        <item x="1"/>
        <item t="default"/>
      </items>
    </pivotField>
    <pivotField showAll="0"/>
    <pivotField showAll="0"/>
    <pivotField showAll="0"/>
    <pivotField showAll="0"/>
    <pivotField numFmtId="3" showAll="0">
      <items count="5">
        <item x="0"/>
        <item x="3"/>
        <item x="2"/>
        <item x="1"/>
        <item t="default"/>
      </items>
    </pivotField>
    <pivotField showAll="0"/>
    <pivotField showAll="0"/>
    <pivotField axis="axisCol" numFmtId="3" showAll="0">
      <items count="4">
        <item x="0"/>
        <item x="2"/>
        <item x="1"/>
        <item t="default"/>
      </items>
    </pivotField>
    <pivotField showAll="0"/>
    <pivotField axis="axisCol" showAll="0">
      <items count="6">
        <item x="3"/>
        <item x="4"/>
        <item x="0"/>
        <item x="1"/>
        <item x="2"/>
        <item t="default"/>
      </items>
    </pivotField>
    <pivotField dataField="1" numFmtId="164" showAll="0"/>
    <pivotField showAll="0"/>
  </pivotFields>
  <rowFields count="1">
    <field x="1"/>
  </rowFields>
  <rowItems count="13">
    <i>
      <x/>
    </i>
    <i>
      <x v="1"/>
    </i>
    <i>
      <x v="2"/>
    </i>
    <i>
      <x v="3"/>
    </i>
    <i>
      <x v="4"/>
    </i>
    <i>
      <x v="5"/>
    </i>
    <i>
      <x v="6"/>
    </i>
    <i>
      <x v="7"/>
    </i>
    <i>
      <x v="8"/>
    </i>
    <i>
      <x v="9"/>
    </i>
    <i>
      <x v="10"/>
    </i>
    <i>
      <x v="11"/>
    </i>
    <i t="grand">
      <x/>
    </i>
  </rowItems>
  <colFields count="2">
    <field x="12"/>
    <field x="10"/>
  </colFields>
  <colItems count="21">
    <i>
      <x/>
      <x/>
    </i>
    <i r="1">
      <x v="1"/>
    </i>
    <i r="1">
      <x v="2"/>
    </i>
    <i t="default">
      <x/>
    </i>
    <i>
      <x v="1"/>
      <x/>
    </i>
    <i r="1">
      <x v="1"/>
    </i>
    <i r="1">
      <x v="2"/>
    </i>
    <i t="default">
      <x v="1"/>
    </i>
    <i>
      <x v="2"/>
      <x/>
    </i>
    <i r="1">
      <x v="1"/>
    </i>
    <i r="1">
      <x v="2"/>
    </i>
    <i t="default">
      <x v="2"/>
    </i>
    <i>
      <x v="3"/>
      <x/>
    </i>
    <i r="1">
      <x v="1"/>
    </i>
    <i r="1">
      <x v="2"/>
    </i>
    <i t="default">
      <x v="3"/>
    </i>
    <i>
      <x v="4"/>
      <x/>
    </i>
    <i r="1">
      <x v="1"/>
    </i>
    <i r="1">
      <x v="2"/>
    </i>
    <i t="default">
      <x v="4"/>
    </i>
    <i t="grand">
      <x/>
    </i>
  </colItems>
  <pageFields count="1">
    <pageField fld="2" hier="-1"/>
  </pageFields>
  <dataFields count="1">
    <dataField name="Sum of Total Maintenance" fld="13" baseField="0"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vice_Manager" xr10:uid="{4488D24F-A976-49D5-8379-E6ADAAB5CA46}" sourceName="Service Manager">
  <pivotTables>
    <pivotTable tabId="122" name="PivotTable5"/>
  </pivotTables>
  <data>
    <tabular pivotCacheId="1352508151">
      <items count="12">
        <i x="11" s="1"/>
        <i x="3" s="1"/>
        <i x="4" s="1"/>
        <i x="0" s="1"/>
        <i x="5" s="1"/>
        <i x="7" s="1"/>
        <i x="8" s="1"/>
        <i x="1" s="1"/>
        <i x="6" s="1"/>
        <i x="9" s="1"/>
        <i x="2" s="1"/>
        <i x="1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ehicle_Type" xr10:uid="{B787D680-B9B9-42FC-9586-E5563FD6E068}" sourceName="Vehicle Type">
  <pivotTables>
    <pivotTable tabId="122" name="PivotTable5"/>
  </pivotTables>
  <data>
    <tabular pivotCacheId="1352508151">
      <items count="14">
        <i x="13" s="1"/>
        <i x="8" s="1"/>
        <i x="0" s="1"/>
        <i x="7" s="1"/>
        <i x="4" s="1"/>
        <i x="2" s="1"/>
        <i x="5" s="1"/>
        <i x="9" s="1"/>
        <i x="10" s="1"/>
        <i x="6" s="1"/>
        <i x="12" s="1"/>
        <i x="3" s="1"/>
        <i x="11"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der_Group" xr10:uid="{0ED74770-5FF0-4648-B054-56EB031767EB}" sourceName="Leader Group">
  <pivotTables>
    <pivotTable tabId="122" name="PivotTable5"/>
  </pivotTables>
  <data>
    <tabular pivotCacheId="1352508151">
      <items count="5">
        <i x="3" s="1"/>
        <i x="4" s="1"/>
        <i x="0" s="1"/>
        <i x="1"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rvice Manager" xr10:uid="{BAC18452-C58E-4EF0-B82D-967BC5C19E36}" cache="Slicer_Service_Manager" caption="Service Manager" style="SlicerStyleLight4" rowHeight="241300"/>
  <slicer name="Vehicle Type" xr10:uid="{9638A20E-211D-49F8-965D-9B14DE17D33B}" cache="Slicer_Vehicle_Type" caption="Vehicle Type" style="SlicerStyleLight2" rowHeight="241300"/>
  <slicer name="Leader Group" xr10:uid="{789B74B0-9753-4E53-92E8-6E2A888A6C15}" cache="Slicer_Leader_Group" caption="Leader Group"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50FFCE8-10A0-41B9-901B-796DBC7D77A9}" name="Table5" displayName="Table5" ref="A17:G26" totalsRowCount="1">
  <autoFilter ref="A17:G25" xr:uid="{233B16D0-B5CA-4404-A5E0-787BA127F4AB}"/>
  <tableColumns count="7">
    <tableColumn id="1" xr3:uid="{3452B1E3-D86B-4ED1-88BC-F44866FC661C}" name="Respresentative" totalsRowLabel="Total"/>
    <tableColumn id="2" xr3:uid="{AD5B47C0-882B-42F2-9798-95E885A402DC}" name="Jan"/>
    <tableColumn id="3" xr3:uid="{7797D3DE-BF8B-4FD4-8DD0-62F317DCA1B7}" name="Feb"/>
    <tableColumn id="4" xr3:uid="{72077640-9E7A-42B0-917E-4F3C77042F81}" name="Mar"/>
    <tableColumn id="5" xr3:uid="{8233A3DC-E8E9-48D8-B76B-0A936D80459C}" name="Apr"/>
    <tableColumn id="6" xr3:uid="{AC5CF58B-71DC-4543-83BC-06D450FE4A57}" name="May"/>
    <tableColumn id="7" xr3:uid="{340BA82C-D3AA-419B-A8B2-154F1F801929}" name="Jun" totalsRowFunction="sum"/>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MDOT Color Scheme">
      <a:dk1>
        <a:sysClr val="windowText" lastClr="000000"/>
      </a:dk1>
      <a:lt1>
        <a:sysClr val="window" lastClr="FFFFFF"/>
      </a:lt1>
      <a:dk2>
        <a:srgbClr val="0E2841"/>
      </a:dk2>
      <a:lt2>
        <a:srgbClr val="E8E8E8"/>
      </a:lt2>
      <a:accent1>
        <a:srgbClr val="9D2236"/>
      </a:accent1>
      <a:accent2>
        <a:srgbClr val="EAAA00"/>
      </a:accent2>
      <a:accent3>
        <a:srgbClr val="66FF33"/>
      </a:accent3>
      <a:accent4>
        <a:srgbClr val="0F9ED5"/>
      </a:accent4>
      <a:accent5>
        <a:srgbClr val="A02B93"/>
      </a:accent5>
      <a:accent6>
        <a:srgbClr val="66FFFF"/>
      </a:accent6>
      <a:hlink>
        <a:srgbClr val="467886"/>
      </a:hlink>
      <a:folHlink>
        <a:srgbClr val="96607D"/>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5.bin"/><Relationship Id="rId1" Type="http://schemas.openxmlformats.org/officeDocument/2006/relationships/pivotTable" Target="../pivotTables/pivotTable1.xml"/><Relationship Id="rId4" Type="http://schemas.microsoft.com/office/2007/relationships/slicer" Target="../slicers/slicer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A6C5C-665A-4928-A1E4-4D373485CD05}">
  <sheetPr>
    <tabColor theme="0" tint="-0.499984740745262"/>
  </sheetPr>
  <dimension ref="A1:O26"/>
  <sheetViews>
    <sheetView showGridLines="0" zoomScaleNormal="100" workbookViewId="0"/>
  </sheetViews>
  <sheetFormatPr defaultRowHeight="18.75" x14ac:dyDescent="0.3"/>
  <cols>
    <col min="1" max="1" width="20.5703125" style="122" customWidth="1"/>
    <col min="2" max="11" width="15.5703125" style="123" customWidth="1"/>
    <col min="12" max="12" width="20.5703125" style="127" bestFit="1" customWidth="1"/>
    <col min="13" max="16384" width="9.140625" style="122"/>
  </cols>
  <sheetData>
    <row r="1" spans="1:15" s="139" customFormat="1" ht="30" customHeight="1" thickBot="1" x14ac:dyDescent="0.4">
      <c r="A1" s="140" t="str" cm="1">
        <f t="array" aca="1" ref="A1" ca="1">MID(CELL("filename",A1),FIND("]",CELL("filename",A1))+1,255)</f>
        <v>Sales Data</v>
      </c>
      <c r="B1" s="138"/>
      <c r="C1" s="138"/>
      <c r="D1" s="138"/>
      <c r="E1" s="138"/>
      <c r="F1" s="138"/>
      <c r="G1" s="138"/>
      <c r="H1" s="138"/>
      <c r="I1" s="138"/>
      <c r="J1" s="138"/>
      <c r="K1" s="138"/>
      <c r="L1" s="138"/>
    </row>
    <row r="2" spans="1:15" s="139" customFormat="1" ht="21" x14ac:dyDescent="0.35"/>
    <row r="3" spans="1:15" s="139" customFormat="1" ht="21" x14ac:dyDescent="0.35"/>
    <row r="4" spans="1:15" s="139" customFormat="1" ht="21.75" thickBot="1" x14ac:dyDescent="0.4"/>
    <row r="5" spans="1:15" s="96" customFormat="1" ht="28.5" customHeight="1" thickBot="1" x14ac:dyDescent="0.3">
      <c r="B5" s="97" t="s">
        <v>348</v>
      </c>
      <c r="C5" s="98"/>
      <c r="D5" s="97" t="s">
        <v>349</v>
      </c>
      <c r="E5" s="98"/>
      <c r="F5" s="97" t="s">
        <v>350</v>
      </c>
      <c r="G5" s="98"/>
      <c r="H5" s="97" t="s">
        <v>351</v>
      </c>
      <c r="I5" s="98"/>
      <c r="J5" s="99" t="s">
        <v>352</v>
      </c>
      <c r="K5" s="100"/>
      <c r="L5" s="74"/>
      <c r="M5" s="74"/>
      <c r="N5" s="74"/>
      <c r="O5" s="74"/>
    </row>
    <row r="6" spans="1:15" s="101" customFormat="1" ht="19.5" thickBot="1" x14ac:dyDescent="0.35">
      <c r="B6" s="102" t="s">
        <v>168</v>
      </c>
      <c r="C6" s="103" t="s">
        <v>170</v>
      </c>
      <c r="D6" s="102" t="s">
        <v>168</v>
      </c>
      <c r="E6" s="103" t="s">
        <v>170</v>
      </c>
      <c r="F6" s="102" t="s">
        <v>168</v>
      </c>
      <c r="G6" s="103" t="s">
        <v>170</v>
      </c>
      <c r="H6" s="102" t="s">
        <v>168</v>
      </c>
      <c r="I6" s="103" t="s">
        <v>170</v>
      </c>
      <c r="J6" s="102" t="s">
        <v>168</v>
      </c>
      <c r="K6" s="103" t="s">
        <v>170</v>
      </c>
      <c r="L6" s="104"/>
    </row>
    <row r="7" spans="1:15" s="101" customFormat="1" x14ac:dyDescent="0.3">
      <c r="A7" s="105" t="s">
        <v>353</v>
      </c>
      <c r="B7" s="106">
        <v>76</v>
      </c>
      <c r="C7" s="107">
        <f t="shared" ref="C7:C9" si="0">B7*$B$25</f>
        <v>15.200000000000001</v>
      </c>
      <c r="D7" s="106">
        <v>65</v>
      </c>
      <c r="E7" s="107">
        <f t="shared" ref="E7:E9" si="1">D7*$B$25</f>
        <v>13</v>
      </c>
      <c r="F7" s="106">
        <v>88</v>
      </c>
      <c r="G7" s="107">
        <f t="shared" ref="G7:G9" si="2">F7*$B$25</f>
        <v>17.600000000000001</v>
      </c>
      <c r="H7" s="106">
        <v>57</v>
      </c>
      <c r="I7" s="107">
        <f t="shared" ref="I7:I9" si="3">H7*$B$25</f>
        <v>11.4</v>
      </c>
      <c r="J7" s="106">
        <f>SUM(B7,D7,F7,H7)</f>
        <v>286</v>
      </c>
      <c r="K7" s="107">
        <f>SUM(C7,E7,G7,I7)</f>
        <v>57.2</v>
      </c>
      <c r="L7" s="108" t="s">
        <v>353</v>
      </c>
    </row>
    <row r="8" spans="1:15" s="101" customFormat="1" x14ac:dyDescent="0.3">
      <c r="A8" s="109" t="s">
        <v>354</v>
      </c>
      <c r="B8" s="110">
        <v>92</v>
      </c>
      <c r="C8" s="111">
        <f t="shared" si="0"/>
        <v>18.400000000000002</v>
      </c>
      <c r="D8" s="110">
        <v>89</v>
      </c>
      <c r="E8" s="111">
        <f t="shared" si="1"/>
        <v>17.8</v>
      </c>
      <c r="F8" s="110">
        <v>96</v>
      </c>
      <c r="G8" s="111">
        <f t="shared" si="2"/>
        <v>19.200000000000003</v>
      </c>
      <c r="H8" s="110">
        <v>98</v>
      </c>
      <c r="I8" s="111">
        <f t="shared" si="3"/>
        <v>19.600000000000001</v>
      </c>
      <c r="J8" s="106">
        <f t="shared" ref="J8:K9" si="4">SUM(B8,D8,F8,H8)</f>
        <v>375</v>
      </c>
      <c r="K8" s="107">
        <f t="shared" si="4"/>
        <v>75</v>
      </c>
      <c r="L8" s="112" t="s">
        <v>354</v>
      </c>
    </row>
    <row r="9" spans="1:15" s="101" customFormat="1" x14ac:dyDescent="0.3">
      <c r="A9" s="109" t="s">
        <v>355</v>
      </c>
      <c r="B9" s="110">
        <v>58</v>
      </c>
      <c r="C9" s="111">
        <f t="shared" si="0"/>
        <v>11.600000000000001</v>
      </c>
      <c r="D9" s="110">
        <v>57</v>
      </c>
      <c r="E9" s="111">
        <f t="shared" si="1"/>
        <v>11.4</v>
      </c>
      <c r="F9" s="110">
        <v>65</v>
      </c>
      <c r="G9" s="111">
        <f t="shared" si="2"/>
        <v>13</v>
      </c>
      <c r="H9" s="110">
        <v>83</v>
      </c>
      <c r="I9" s="111">
        <f t="shared" si="3"/>
        <v>16.600000000000001</v>
      </c>
      <c r="J9" s="106">
        <f t="shared" si="4"/>
        <v>263</v>
      </c>
      <c r="K9" s="107">
        <f t="shared" si="4"/>
        <v>52.6</v>
      </c>
      <c r="L9" s="112" t="s">
        <v>355</v>
      </c>
      <c r="N9" s="113"/>
      <c r="O9" s="113"/>
    </row>
    <row r="10" spans="1:15" s="101" customFormat="1" x14ac:dyDescent="0.3">
      <c r="A10" s="114" t="s">
        <v>356</v>
      </c>
      <c r="B10" s="115">
        <f t="shared" ref="B10:K10" si="5">SUM(B7:B9)</f>
        <v>226</v>
      </c>
      <c r="C10" s="116">
        <f t="shared" si="5"/>
        <v>45.2</v>
      </c>
      <c r="D10" s="115">
        <f t="shared" si="5"/>
        <v>211</v>
      </c>
      <c r="E10" s="116">
        <f t="shared" si="5"/>
        <v>42.2</v>
      </c>
      <c r="F10" s="115">
        <f t="shared" si="5"/>
        <v>249</v>
      </c>
      <c r="G10" s="116">
        <f t="shared" si="5"/>
        <v>49.800000000000004</v>
      </c>
      <c r="H10" s="115">
        <f t="shared" si="5"/>
        <v>238</v>
      </c>
      <c r="I10" s="116">
        <f t="shared" si="5"/>
        <v>47.6</v>
      </c>
      <c r="J10" s="115">
        <f t="shared" si="5"/>
        <v>924</v>
      </c>
      <c r="K10" s="116">
        <f t="shared" si="5"/>
        <v>184.79999999999998</v>
      </c>
      <c r="L10" s="117" t="s">
        <v>356</v>
      </c>
    </row>
    <row r="11" spans="1:15" s="101" customFormat="1" x14ac:dyDescent="0.3">
      <c r="A11" s="105" t="s">
        <v>6</v>
      </c>
      <c r="B11" s="106">
        <v>68</v>
      </c>
      <c r="C11" s="107">
        <f t="shared" ref="C11:C13" si="6">B11*$B$25</f>
        <v>13.600000000000001</v>
      </c>
      <c r="D11" s="106">
        <v>42</v>
      </c>
      <c r="E11" s="107">
        <f t="shared" ref="E11:E13" si="7">D11*$B$25</f>
        <v>8.4</v>
      </c>
      <c r="F11" s="106">
        <v>34</v>
      </c>
      <c r="G11" s="107">
        <f t="shared" ref="G11:G13" si="8">F11*$B$25</f>
        <v>6.8000000000000007</v>
      </c>
      <c r="H11" s="106">
        <v>91</v>
      </c>
      <c r="I11" s="107">
        <f t="shared" ref="I11:I13" si="9">H11*$B$25</f>
        <v>18.2</v>
      </c>
      <c r="J11" s="106">
        <f>SUM(B11,D11,F11,H11)</f>
        <v>235</v>
      </c>
      <c r="K11" s="107">
        <f>SUM(C11,E11,G11,I11)</f>
        <v>47</v>
      </c>
      <c r="L11" s="108" t="s">
        <v>6</v>
      </c>
    </row>
    <row r="12" spans="1:15" s="101" customFormat="1" x14ac:dyDescent="0.3">
      <c r="A12" s="109" t="s">
        <v>248</v>
      </c>
      <c r="B12" s="110">
        <v>64</v>
      </c>
      <c r="C12" s="111">
        <f t="shared" si="6"/>
        <v>12.8</v>
      </c>
      <c r="D12" s="110">
        <v>35</v>
      </c>
      <c r="E12" s="111">
        <f t="shared" si="7"/>
        <v>7</v>
      </c>
      <c r="F12" s="110">
        <v>52</v>
      </c>
      <c r="G12" s="111">
        <f t="shared" si="8"/>
        <v>10.4</v>
      </c>
      <c r="H12" s="110">
        <v>68</v>
      </c>
      <c r="I12" s="111">
        <f t="shared" si="9"/>
        <v>13.600000000000001</v>
      </c>
      <c r="J12" s="106">
        <f t="shared" ref="J12:K13" si="10">SUM(B12,D12,F12,H12)</f>
        <v>219</v>
      </c>
      <c r="K12" s="107">
        <f t="shared" si="10"/>
        <v>43.800000000000004</v>
      </c>
      <c r="L12" s="112" t="s">
        <v>248</v>
      </c>
    </row>
    <row r="13" spans="1:15" s="101" customFormat="1" x14ac:dyDescent="0.3">
      <c r="A13" s="109" t="s">
        <v>339</v>
      </c>
      <c r="B13" s="110">
        <v>28</v>
      </c>
      <c r="C13" s="111">
        <f t="shared" si="6"/>
        <v>5.6000000000000005</v>
      </c>
      <c r="D13" s="110">
        <v>28</v>
      </c>
      <c r="E13" s="111">
        <f t="shared" si="7"/>
        <v>5.6000000000000005</v>
      </c>
      <c r="F13" s="110">
        <v>85</v>
      </c>
      <c r="G13" s="111">
        <f t="shared" si="8"/>
        <v>17</v>
      </c>
      <c r="H13" s="110">
        <v>67</v>
      </c>
      <c r="I13" s="111">
        <f t="shared" si="9"/>
        <v>13.4</v>
      </c>
      <c r="J13" s="106">
        <f t="shared" si="10"/>
        <v>208</v>
      </c>
      <c r="K13" s="107">
        <f t="shared" si="10"/>
        <v>41.6</v>
      </c>
      <c r="L13" s="112" t="s">
        <v>339</v>
      </c>
    </row>
    <row r="14" spans="1:15" s="101" customFormat="1" x14ac:dyDescent="0.3">
      <c r="A14" s="114" t="s">
        <v>357</v>
      </c>
      <c r="B14" s="115">
        <f t="shared" ref="B14:K14" si="11">SUM(B11:B13)</f>
        <v>160</v>
      </c>
      <c r="C14" s="116">
        <f t="shared" si="11"/>
        <v>32</v>
      </c>
      <c r="D14" s="115">
        <f t="shared" si="11"/>
        <v>105</v>
      </c>
      <c r="E14" s="116">
        <f t="shared" si="11"/>
        <v>21</v>
      </c>
      <c r="F14" s="115">
        <f t="shared" si="11"/>
        <v>171</v>
      </c>
      <c r="G14" s="116">
        <f t="shared" si="11"/>
        <v>34.200000000000003</v>
      </c>
      <c r="H14" s="115">
        <f t="shared" si="11"/>
        <v>226</v>
      </c>
      <c r="I14" s="116">
        <f t="shared" si="11"/>
        <v>45.2</v>
      </c>
      <c r="J14" s="115">
        <f t="shared" si="11"/>
        <v>662</v>
      </c>
      <c r="K14" s="116">
        <f t="shared" si="11"/>
        <v>132.4</v>
      </c>
      <c r="L14" s="117" t="s">
        <v>357</v>
      </c>
    </row>
    <row r="15" spans="1:15" s="101" customFormat="1" x14ac:dyDescent="0.3">
      <c r="A15" s="105" t="s">
        <v>358</v>
      </c>
      <c r="B15" s="106">
        <v>65</v>
      </c>
      <c r="C15" s="107">
        <f t="shared" ref="C15:C17" si="12">B15*$B$25</f>
        <v>13</v>
      </c>
      <c r="D15" s="106">
        <v>64</v>
      </c>
      <c r="E15" s="107">
        <f t="shared" ref="E15:E17" si="13">D15*$B$25</f>
        <v>12.8</v>
      </c>
      <c r="F15" s="106">
        <v>57</v>
      </c>
      <c r="G15" s="107">
        <f t="shared" ref="G15:G17" si="14">F15*$B$25</f>
        <v>11.4</v>
      </c>
      <c r="H15" s="106">
        <v>74</v>
      </c>
      <c r="I15" s="107">
        <f t="shared" ref="I15:I17" si="15">H15*$B$25</f>
        <v>14.8</v>
      </c>
      <c r="J15" s="106">
        <f>SUM(B15,D15,F15,H15)</f>
        <v>260</v>
      </c>
      <c r="K15" s="107">
        <f>SUM(C15,E15,G15,I15)</f>
        <v>52</v>
      </c>
      <c r="L15" s="108" t="s">
        <v>358</v>
      </c>
    </row>
    <row r="16" spans="1:15" s="101" customFormat="1" x14ac:dyDescent="0.3">
      <c r="A16" s="109" t="s">
        <v>359</v>
      </c>
      <c r="B16" s="110">
        <v>32</v>
      </c>
      <c r="C16" s="111">
        <f t="shared" si="12"/>
        <v>6.4</v>
      </c>
      <c r="D16" s="110">
        <v>55</v>
      </c>
      <c r="E16" s="111">
        <f t="shared" si="13"/>
        <v>11</v>
      </c>
      <c r="F16" s="110">
        <v>56</v>
      </c>
      <c r="G16" s="111">
        <f t="shared" si="14"/>
        <v>11.200000000000001</v>
      </c>
      <c r="H16" s="110">
        <v>46</v>
      </c>
      <c r="I16" s="111">
        <f t="shared" si="15"/>
        <v>9.2000000000000011</v>
      </c>
      <c r="J16" s="106">
        <f t="shared" ref="J16:K17" si="16">SUM(B16,D16,F16,H16)</f>
        <v>189</v>
      </c>
      <c r="K16" s="107">
        <f t="shared" si="16"/>
        <v>37.800000000000004</v>
      </c>
      <c r="L16" s="112" t="s">
        <v>359</v>
      </c>
    </row>
    <row r="17" spans="1:12" s="101" customFormat="1" x14ac:dyDescent="0.3">
      <c r="A17" s="109" t="s">
        <v>360</v>
      </c>
      <c r="B17" s="110">
        <v>69</v>
      </c>
      <c r="C17" s="111">
        <f t="shared" si="12"/>
        <v>13.8</v>
      </c>
      <c r="D17" s="110">
        <v>77</v>
      </c>
      <c r="E17" s="111">
        <f t="shared" si="13"/>
        <v>15.4</v>
      </c>
      <c r="F17" s="110">
        <v>98</v>
      </c>
      <c r="G17" s="111">
        <f t="shared" si="14"/>
        <v>19.600000000000001</v>
      </c>
      <c r="H17" s="110">
        <v>32</v>
      </c>
      <c r="I17" s="111">
        <f t="shared" si="15"/>
        <v>6.4</v>
      </c>
      <c r="J17" s="106">
        <f t="shared" si="16"/>
        <v>276</v>
      </c>
      <c r="K17" s="107">
        <f t="shared" si="16"/>
        <v>55.2</v>
      </c>
      <c r="L17" s="112" t="s">
        <v>360</v>
      </c>
    </row>
    <row r="18" spans="1:12" s="101" customFormat="1" x14ac:dyDescent="0.3">
      <c r="A18" s="114" t="s">
        <v>361</v>
      </c>
      <c r="B18" s="115">
        <f t="shared" ref="B18:K18" si="17">SUM(B15:B17)</f>
        <v>166</v>
      </c>
      <c r="C18" s="116">
        <f t="shared" si="17"/>
        <v>33.200000000000003</v>
      </c>
      <c r="D18" s="115">
        <f t="shared" si="17"/>
        <v>196</v>
      </c>
      <c r="E18" s="116">
        <f t="shared" si="17"/>
        <v>39.200000000000003</v>
      </c>
      <c r="F18" s="115">
        <f t="shared" si="17"/>
        <v>211</v>
      </c>
      <c r="G18" s="116">
        <f t="shared" si="17"/>
        <v>42.2</v>
      </c>
      <c r="H18" s="115">
        <f t="shared" si="17"/>
        <v>152</v>
      </c>
      <c r="I18" s="116">
        <f t="shared" si="17"/>
        <v>30.4</v>
      </c>
      <c r="J18" s="115">
        <f t="shared" si="17"/>
        <v>725</v>
      </c>
      <c r="K18" s="116">
        <f t="shared" si="17"/>
        <v>145</v>
      </c>
      <c r="L18" s="117" t="s">
        <v>361</v>
      </c>
    </row>
    <row r="19" spans="1:12" s="101" customFormat="1" x14ac:dyDescent="0.3">
      <c r="A19" s="105" t="s">
        <v>362</v>
      </c>
      <c r="B19" s="106">
        <v>68</v>
      </c>
      <c r="C19" s="107">
        <f t="shared" ref="C19:C21" si="18">B19*$B$25</f>
        <v>13.600000000000001</v>
      </c>
      <c r="D19" s="106">
        <v>85</v>
      </c>
      <c r="E19" s="107">
        <f t="shared" ref="E19:E21" si="19">D19*$B$25</f>
        <v>17</v>
      </c>
      <c r="F19" s="106">
        <v>88</v>
      </c>
      <c r="G19" s="107">
        <f t="shared" ref="G19:G21" si="20">F19*$B$25</f>
        <v>17.600000000000001</v>
      </c>
      <c r="H19" s="106">
        <v>54</v>
      </c>
      <c r="I19" s="107">
        <f t="shared" ref="I19:I21" si="21">H19*$B$25</f>
        <v>10.8</v>
      </c>
      <c r="J19" s="106">
        <f>SUM(B19,D19,F19,H19)</f>
        <v>295</v>
      </c>
      <c r="K19" s="107">
        <f>SUM(C19,E19,G19,I19)</f>
        <v>59</v>
      </c>
      <c r="L19" s="108" t="s">
        <v>362</v>
      </c>
    </row>
    <row r="20" spans="1:12" s="101" customFormat="1" x14ac:dyDescent="0.3">
      <c r="A20" s="109" t="s">
        <v>363</v>
      </c>
      <c r="B20" s="110">
        <v>75</v>
      </c>
      <c r="C20" s="111">
        <f t="shared" si="18"/>
        <v>15</v>
      </c>
      <c r="D20" s="110">
        <v>65</v>
      </c>
      <c r="E20" s="111">
        <f t="shared" si="19"/>
        <v>13</v>
      </c>
      <c r="F20" s="110">
        <v>44</v>
      </c>
      <c r="G20" s="111">
        <f t="shared" si="20"/>
        <v>8.8000000000000007</v>
      </c>
      <c r="H20" s="110">
        <v>68</v>
      </c>
      <c r="I20" s="111">
        <f t="shared" si="21"/>
        <v>13.600000000000001</v>
      </c>
      <c r="J20" s="106">
        <f t="shared" ref="J20:K21" si="22">SUM(B20,D20,F20,H20)</f>
        <v>252</v>
      </c>
      <c r="K20" s="107">
        <f t="shared" si="22"/>
        <v>50.4</v>
      </c>
      <c r="L20" s="112" t="s">
        <v>363</v>
      </c>
    </row>
    <row r="21" spans="1:12" s="101" customFormat="1" x14ac:dyDescent="0.3">
      <c r="A21" s="109" t="s">
        <v>364</v>
      </c>
      <c r="B21" s="110">
        <v>43</v>
      </c>
      <c r="C21" s="111">
        <f t="shared" si="18"/>
        <v>8.6</v>
      </c>
      <c r="D21" s="110">
        <v>37</v>
      </c>
      <c r="E21" s="111">
        <f t="shared" si="19"/>
        <v>7.4</v>
      </c>
      <c r="F21" s="110">
        <v>63</v>
      </c>
      <c r="G21" s="111">
        <f t="shared" si="20"/>
        <v>12.600000000000001</v>
      </c>
      <c r="H21" s="110">
        <v>53</v>
      </c>
      <c r="I21" s="111">
        <f t="shared" si="21"/>
        <v>10.600000000000001</v>
      </c>
      <c r="J21" s="106">
        <f t="shared" si="22"/>
        <v>196</v>
      </c>
      <c r="K21" s="107">
        <f t="shared" si="22"/>
        <v>39.200000000000003</v>
      </c>
      <c r="L21" s="112" t="s">
        <v>364</v>
      </c>
    </row>
    <row r="22" spans="1:12" s="101" customFormat="1" x14ac:dyDescent="0.3">
      <c r="A22" s="114" t="s">
        <v>365</v>
      </c>
      <c r="B22" s="115">
        <f t="shared" ref="B22:K22" si="23">SUM(B19:B21)</f>
        <v>186</v>
      </c>
      <c r="C22" s="116">
        <f t="shared" si="23"/>
        <v>37.200000000000003</v>
      </c>
      <c r="D22" s="115">
        <f t="shared" si="23"/>
        <v>187</v>
      </c>
      <c r="E22" s="116">
        <f t="shared" si="23"/>
        <v>37.4</v>
      </c>
      <c r="F22" s="115">
        <f t="shared" si="23"/>
        <v>195</v>
      </c>
      <c r="G22" s="116">
        <f t="shared" si="23"/>
        <v>39</v>
      </c>
      <c r="H22" s="115">
        <f t="shared" si="23"/>
        <v>175</v>
      </c>
      <c r="I22" s="116">
        <f t="shared" si="23"/>
        <v>35</v>
      </c>
      <c r="J22" s="115">
        <f t="shared" si="23"/>
        <v>743</v>
      </c>
      <c r="K22" s="116">
        <f t="shared" si="23"/>
        <v>148.60000000000002</v>
      </c>
      <c r="L22" s="117" t="s">
        <v>365</v>
      </c>
    </row>
    <row r="23" spans="1:12" s="101" customFormat="1" ht="19.5" thickBot="1" x14ac:dyDescent="0.35">
      <c r="A23" s="118" t="s">
        <v>366</v>
      </c>
      <c r="B23" s="119">
        <f t="shared" ref="B23:K23" si="24">SUM(B22,B18,B14,B10)</f>
        <v>738</v>
      </c>
      <c r="C23" s="120">
        <f t="shared" si="24"/>
        <v>147.60000000000002</v>
      </c>
      <c r="D23" s="119">
        <f t="shared" si="24"/>
        <v>699</v>
      </c>
      <c r="E23" s="120">
        <f t="shared" si="24"/>
        <v>139.80000000000001</v>
      </c>
      <c r="F23" s="119">
        <f t="shared" si="24"/>
        <v>826</v>
      </c>
      <c r="G23" s="120">
        <f t="shared" si="24"/>
        <v>165.20000000000002</v>
      </c>
      <c r="H23" s="119">
        <f t="shared" si="24"/>
        <v>791</v>
      </c>
      <c r="I23" s="120">
        <f t="shared" si="24"/>
        <v>158.20000000000002</v>
      </c>
      <c r="J23" s="119">
        <f t="shared" si="24"/>
        <v>3054</v>
      </c>
      <c r="K23" s="120">
        <f t="shared" si="24"/>
        <v>610.79999999999995</v>
      </c>
      <c r="L23" s="121" t="s">
        <v>366</v>
      </c>
    </row>
    <row r="24" spans="1:12" ht="19.5" thickBot="1" x14ac:dyDescent="0.35">
      <c r="L24" s="124"/>
    </row>
    <row r="25" spans="1:12" ht="42.75" customHeight="1" thickBot="1" x14ac:dyDescent="0.35">
      <c r="A25" s="125" t="s">
        <v>367</v>
      </c>
      <c r="B25" s="126">
        <v>0.2</v>
      </c>
      <c r="L25" s="124"/>
    </row>
    <row r="26" spans="1:12" x14ac:dyDescent="0.3">
      <c r="L26" s="124"/>
    </row>
  </sheetData>
  <hyperlinks>
    <hyperlink ref="A1" location="CONTENT!A1" display="CONTENT!A1" xr:uid="{2D998524-9445-42FD-AC92-A53E03A874C5}"/>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A4A27-A470-48D4-BEE9-63FAD96011BA}">
  <sheetPr>
    <tabColor rgb="FFEEDDFF"/>
  </sheetPr>
  <dimension ref="A1:Y37"/>
  <sheetViews>
    <sheetView showGridLines="0" zoomScaleNormal="100" workbookViewId="0"/>
  </sheetViews>
  <sheetFormatPr defaultColWidth="11.85546875" defaultRowHeight="18" x14ac:dyDescent="0.25"/>
  <cols>
    <col min="1" max="1" width="4.7109375" style="182" customWidth="1"/>
    <col min="2" max="2" width="21.42578125" style="182" customWidth="1"/>
    <col min="3" max="3" width="17" style="182" customWidth="1"/>
    <col min="4" max="4" width="13.7109375" style="182" customWidth="1"/>
    <col min="5" max="5" width="19.28515625" style="182" bestFit="1" customWidth="1"/>
    <col min="6" max="6" width="14.85546875" style="182" bestFit="1" customWidth="1"/>
    <col min="7" max="7" width="18.42578125" style="182" bestFit="1" customWidth="1"/>
    <col min="8" max="8" width="15.5703125" style="182" customWidth="1"/>
    <col min="9" max="9" width="13.85546875" style="182" customWidth="1"/>
    <col min="10" max="10" width="10" style="182" customWidth="1"/>
    <col min="11" max="16384" width="11.85546875" style="182"/>
  </cols>
  <sheetData>
    <row r="1" spans="1:12" s="139" customFormat="1" ht="30" customHeight="1" x14ac:dyDescent="0.35">
      <c r="A1" s="331" t="str" cm="1">
        <f t="array" aca="1" ref="A1" ca="1">MID(CELL("filename",A1),FIND("]",CELL("filename",A1))+1,255)</f>
        <v>2_1_Match</v>
      </c>
      <c r="B1" s="332"/>
      <c r="C1" s="332"/>
      <c r="D1" s="332"/>
      <c r="E1" s="332"/>
      <c r="F1" s="332"/>
      <c r="G1" s="332"/>
      <c r="H1" s="332"/>
      <c r="I1" s="332"/>
      <c r="J1" s="332"/>
      <c r="K1" s="332"/>
      <c r="L1" s="332"/>
    </row>
    <row r="2" spans="1:12" s="353" customFormat="1" ht="67.5" customHeight="1" x14ac:dyDescent="0.25">
      <c r="A2" s="668" t="s">
        <v>622</v>
      </c>
      <c r="B2" s="668"/>
      <c r="C2" s="668"/>
      <c r="D2" s="668"/>
      <c r="E2" s="668"/>
      <c r="F2" s="668"/>
      <c r="G2" s="668"/>
      <c r="H2" s="668"/>
      <c r="I2" s="668"/>
      <c r="J2" s="668"/>
      <c r="K2" s="668"/>
      <c r="L2" s="668"/>
    </row>
    <row r="3" spans="1:12" s="353" customFormat="1" ht="30" customHeight="1" x14ac:dyDescent="0.25">
      <c r="A3" s="669" t="s">
        <v>623</v>
      </c>
      <c r="B3" s="669"/>
      <c r="C3" s="669"/>
      <c r="D3" s="669"/>
      <c r="E3" s="669"/>
      <c r="F3" s="669"/>
      <c r="G3" s="669"/>
      <c r="H3" s="669"/>
      <c r="I3" s="669"/>
      <c r="J3" s="669"/>
      <c r="K3" s="669"/>
      <c r="L3" s="669"/>
    </row>
    <row r="4" spans="1:12" s="174" customFormat="1" ht="45" customHeight="1" x14ac:dyDescent="0.35">
      <c r="B4" s="180" t="s">
        <v>383</v>
      </c>
    </row>
    <row r="5" spans="1:12" s="174" customFormat="1" ht="43.5" customHeight="1" thickBot="1" x14ac:dyDescent="0.4">
      <c r="B5" s="180"/>
      <c r="C5" s="244" t="s">
        <v>464</v>
      </c>
    </row>
    <row r="6" spans="1:12" s="174" customFormat="1" ht="29.25" thickBot="1" x14ac:dyDescent="0.4">
      <c r="B6" s="181"/>
      <c r="C6" s="349" t="s">
        <v>5</v>
      </c>
      <c r="D6" s="350">
        <f>MATCH(C6,B9:B20)</f>
        <v>8</v>
      </c>
      <c r="E6"/>
      <c r="F6"/>
      <c r="G6" s="181"/>
      <c r="H6" s="181"/>
      <c r="I6" s="181"/>
    </row>
    <row r="7" spans="1:12" s="174" customFormat="1" ht="17.25" customHeight="1" thickBot="1" x14ac:dyDescent="0.4">
      <c r="D7" s="207"/>
    </row>
    <row r="8" spans="1:12" s="174" customFormat="1" ht="21.75" thickBot="1" x14ac:dyDescent="0.4">
      <c r="B8" s="217" t="s">
        <v>335</v>
      </c>
      <c r="C8" s="219" t="s">
        <v>106</v>
      </c>
      <c r="D8" s="223" t="s">
        <v>168</v>
      </c>
      <c r="E8" s="218" t="s">
        <v>170</v>
      </c>
      <c r="F8" s="218" t="s">
        <v>368</v>
      </c>
      <c r="G8" s="218" t="s">
        <v>369</v>
      </c>
      <c r="H8" s="219" t="s">
        <v>439</v>
      </c>
    </row>
    <row r="9" spans="1:12" s="174" customFormat="1" ht="21" x14ac:dyDescent="0.35">
      <c r="A9" s="233">
        <v>1</v>
      </c>
      <c r="B9" s="227" t="s">
        <v>455</v>
      </c>
      <c r="C9" s="228" t="s">
        <v>107</v>
      </c>
      <c r="D9" s="224">
        <v>731</v>
      </c>
      <c r="E9" s="214">
        <f t="shared" ref="E9:E20" si="0">D9*0.2</f>
        <v>146.20000000000002</v>
      </c>
      <c r="F9" s="214">
        <v>39</v>
      </c>
      <c r="G9" s="215">
        <f t="shared" ref="G9:G20" si="1">E9+F9</f>
        <v>185.20000000000002</v>
      </c>
      <c r="H9" s="216">
        <f t="shared" ref="H9:H20" si="2">D9-G9</f>
        <v>545.79999999999995</v>
      </c>
    </row>
    <row r="10" spans="1:12" s="174" customFormat="1" ht="21" x14ac:dyDescent="0.35">
      <c r="A10" s="234">
        <v>2</v>
      </c>
      <c r="B10" s="229" t="s">
        <v>370</v>
      </c>
      <c r="C10" s="230" t="s">
        <v>109</v>
      </c>
      <c r="D10" s="225">
        <v>765</v>
      </c>
      <c r="E10" s="208">
        <f t="shared" si="0"/>
        <v>153</v>
      </c>
      <c r="F10" s="208">
        <v>83</v>
      </c>
      <c r="G10" s="209">
        <f t="shared" si="1"/>
        <v>236</v>
      </c>
      <c r="H10" s="210">
        <f t="shared" si="2"/>
        <v>529</v>
      </c>
    </row>
    <row r="11" spans="1:12" s="174" customFormat="1" ht="21" x14ac:dyDescent="0.35">
      <c r="A11" s="234">
        <v>3</v>
      </c>
      <c r="B11" s="229" t="s">
        <v>372</v>
      </c>
      <c r="C11" s="230" t="s">
        <v>107</v>
      </c>
      <c r="D11" s="225">
        <v>954</v>
      </c>
      <c r="E11" s="208">
        <f t="shared" si="0"/>
        <v>190.8</v>
      </c>
      <c r="F11" s="208">
        <v>256</v>
      </c>
      <c r="G11" s="209">
        <f t="shared" si="1"/>
        <v>446.8</v>
      </c>
      <c r="H11" s="210">
        <f t="shared" si="2"/>
        <v>507.2</v>
      </c>
    </row>
    <row r="12" spans="1:12" s="174" customFormat="1" ht="21" x14ac:dyDescent="0.35">
      <c r="A12" s="234">
        <v>4</v>
      </c>
      <c r="B12" s="229" t="s">
        <v>374</v>
      </c>
      <c r="C12" s="230" t="s">
        <v>107</v>
      </c>
      <c r="D12" s="225">
        <v>689</v>
      </c>
      <c r="E12" s="208">
        <f t="shared" si="0"/>
        <v>137.80000000000001</v>
      </c>
      <c r="F12" s="208">
        <v>58</v>
      </c>
      <c r="G12" s="209">
        <f t="shared" si="1"/>
        <v>195.8</v>
      </c>
      <c r="H12" s="210">
        <f t="shared" si="2"/>
        <v>493.2</v>
      </c>
    </row>
    <row r="13" spans="1:12" s="174" customFormat="1" ht="21" x14ac:dyDescent="0.35">
      <c r="A13" s="234">
        <v>5</v>
      </c>
      <c r="B13" s="229" t="s">
        <v>375</v>
      </c>
      <c r="C13" s="230" t="s">
        <v>110</v>
      </c>
      <c r="D13" s="225">
        <v>768</v>
      </c>
      <c r="E13" s="208">
        <f t="shared" si="0"/>
        <v>153.60000000000002</v>
      </c>
      <c r="F13" s="208">
        <v>123</v>
      </c>
      <c r="G13" s="209">
        <f t="shared" si="1"/>
        <v>276.60000000000002</v>
      </c>
      <c r="H13" s="210">
        <f t="shared" si="2"/>
        <v>491.4</v>
      </c>
    </row>
    <row r="14" spans="1:12" s="174" customFormat="1" ht="21" x14ac:dyDescent="0.35">
      <c r="A14" s="234">
        <v>6</v>
      </c>
      <c r="B14" s="229" t="s">
        <v>171</v>
      </c>
      <c r="C14" s="230" t="s">
        <v>110</v>
      </c>
      <c r="D14" s="225">
        <v>843</v>
      </c>
      <c r="E14" s="208">
        <f t="shared" si="0"/>
        <v>168.60000000000002</v>
      </c>
      <c r="F14" s="208">
        <v>212</v>
      </c>
      <c r="G14" s="209">
        <f t="shared" si="1"/>
        <v>380.6</v>
      </c>
      <c r="H14" s="210">
        <f t="shared" si="2"/>
        <v>462.4</v>
      </c>
    </row>
    <row r="15" spans="1:12" s="174" customFormat="1" ht="21" x14ac:dyDescent="0.35">
      <c r="A15" s="234">
        <v>7</v>
      </c>
      <c r="B15" s="229" t="s">
        <v>376</v>
      </c>
      <c r="C15" s="230" t="s">
        <v>110</v>
      </c>
      <c r="D15" s="225">
        <v>844</v>
      </c>
      <c r="E15" s="208">
        <f t="shared" si="0"/>
        <v>168.8</v>
      </c>
      <c r="F15" s="208">
        <v>248</v>
      </c>
      <c r="G15" s="209">
        <f t="shared" si="1"/>
        <v>416.8</v>
      </c>
      <c r="H15" s="210">
        <f t="shared" si="2"/>
        <v>427.2</v>
      </c>
    </row>
    <row r="16" spans="1:12" s="174" customFormat="1" ht="21" x14ac:dyDescent="0.35">
      <c r="A16" s="234">
        <v>8</v>
      </c>
      <c r="B16" s="229" t="s">
        <v>5</v>
      </c>
      <c r="C16" s="230" t="s">
        <v>107</v>
      </c>
      <c r="D16" s="225">
        <v>870</v>
      </c>
      <c r="E16" s="208">
        <f t="shared" si="0"/>
        <v>174</v>
      </c>
      <c r="F16" s="208">
        <v>310</v>
      </c>
      <c r="G16" s="209">
        <f t="shared" si="1"/>
        <v>484</v>
      </c>
      <c r="H16" s="210">
        <f t="shared" si="2"/>
        <v>386</v>
      </c>
    </row>
    <row r="17" spans="1:25" s="174" customFormat="1" ht="21" x14ac:dyDescent="0.35">
      <c r="A17" s="234">
        <v>9</v>
      </c>
      <c r="B17" s="229" t="s">
        <v>377</v>
      </c>
      <c r="C17" s="230" t="s">
        <v>109</v>
      </c>
      <c r="D17" s="225">
        <v>632</v>
      </c>
      <c r="E17" s="208">
        <f t="shared" si="0"/>
        <v>126.4</v>
      </c>
      <c r="F17" s="208">
        <v>121</v>
      </c>
      <c r="G17" s="209">
        <f t="shared" si="1"/>
        <v>247.4</v>
      </c>
      <c r="H17" s="210">
        <f t="shared" si="2"/>
        <v>384.6</v>
      </c>
    </row>
    <row r="18" spans="1:25" s="174" customFormat="1" ht="21" x14ac:dyDescent="0.35">
      <c r="A18" s="234">
        <v>10</v>
      </c>
      <c r="B18" s="229" t="s">
        <v>379</v>
      </c>
      <c r="C18" s="230" t="s">
        <v>110</v>
      </c>
      <c r="D18" s="225">
        <v>554</v>
      </c>
      <c r="E18" s="208">
        <f t="shared" si="0"/>
        <v>110.80000000000001</v>
      </c>
      <c r="F18" s="208">
        <v>93</v>
      </c>
      <c r="G18" s="209">
        <f t="shared" si="1"/>
        <v>203.8</v>
      </c>
      <c r="H18" s="210">
        <f t="shared" si="2"/>
        <v>350.2</v>
      </c>
    </row>
    <row r="19" spans="1:25" s="174" customFormat="1" ht="21" x14ac:dyDescent="0.35">
      <c r="A19" s="234">
        <v>11</v>
      </c>
      <c r="B19" s="229" t="s">
        <v>380</v>
      </c>
      <c r="C19" s="230" t="s">
        <v>107</v>
      </c>
      <c r="D19" s="225">
        <v>456</v>
      </c>
      <c r="E19" s="208">
        <f t="shared" si="0"/>
        <v>91.2</v>
      </c>
      <c r="F19" s="208">
        <v>35</v>
      </c>
      <c r="G19" s="209">
        <f t="shared" si="1"/>
        <v>126.2</v>
      </c>
      <c r="H19" s="210">
        <f t="shared" si="2"/>
        <v>329.8</v>
      </c>
    </row>
    <row r="20" spans="1:25" s="174" customFormat="1" ht="21.75" thickBot="1" x14ac:dyDescent="0.4">
      <c r="A20" s="235">
        <v>12</v>
      </c>
      <c r="B20" s="231" t="s">
        <v>381</v>
      </c>
      <c r="C20" s="232" t="s">
        <v>109</v>
      </c>
      <c r="D20" s="226">
        <v>586</v>
      </c>
      <c r="E20" s="211">
        <f t="shared" si="0"/>
        <v>117.2</v>
      </c>
      <c r="F20" s="211">
        <v>147</v>
      </c>
      <c r="G20" s="212">
        <f t="shared" si="1"/>
        <v>264.2</v>
      </c>
      <c r="H20" s="213">
        <f t="shared" si="2"/>
        <v>321.8</v>
      </c>
    </row>
    <row r="21" spans="1:25" s="174" customFormat="1" ht="21.75" thickBot="1" x14ac:dyDescent="0.4">
      <c r="B21" s="666" t="s">
        <v>164</v>
      </c>
      <c r="C21" s="667"/>
      <c r="D21" s="222">
        <f>SUM(D9:D20)</f>
        <v>8692</v>
      </c>
      <c r="E21" s="220">
        <f>SUM(E9:E20)</f>
        <v>1738.4000000000003</v>
      </c>
      <c r="F21" s="220">
        <f>SUM(F9:F20)</f>
        <v>1725</v>
      </c>
      <c r="G21" s="220">
        <f>SUM(G9:G20)</f>
        <v>3463.4</v>
      </c>
      <c r="H21" s="221">
        <f>SUM(H9:H20)</f>
        <v>5228.6000000000004</v>
      </c>
    </row>
    <row r="22" spans="1:25" s="174" customFormat="1" ht="21.75" thickBot="1" x14ac:dyDescent="0.4"/>
    <row r="23" spans="1:25" s="142" customFormat="1" ht="24" x14ac:dyDescent="0.35">
      <c r="A23" s="173" t="s">
        <v>624</v>
      </c>
      <c r="B23" s="173"/>
      <c r="C23" s="173"/>
      <c r="D23" s="173"/>
      <c r="E23" s="173"/>
      <c r="F23" s="173"/>
      <c r="G23" s="173"/>
      <c r="H23" s="173"/>
      <c r="I23" s="173"/>
      <c r="J23" s="173"/>
      <c r="K23" s="173"/>
      <c r="L23" s="173"/>
      <c r="M23" s="173"/>
      <c r="N23" s="173"/>
      <c r="O23" s="173"/>
      <c r="P23" s="173"/>
      <c r="Q23" s="173"/>
      <c r="R23" s="173"/>
      <c r="S23" s="173"/>
      <c r="T23" s="173"/>
      <c r="U23" s="173"/>
      <c r="V23" s="173"/>
      <c r="W23" s="173"/>
      <c r="X23" s="173"/>
      <c r="Y23" s="173"/>
    </row>
    <row r="24" spans="1:25" s="174" customFormat="1" ht="33" customHeight="1" x14ac:dyDescent="0.35">
      <c r="A24" s="336" t="s">
        <v>627</v>
      </c>
    </row>
    <row r="25" spans="1:25" s="174" customFormat="1" ht="21" x14ac:dyDescent="0.35">
      <c r="A25" s="337" t="s">
        <v>629</v>
      </c>
    </row>
    <row r="26" spans="1:25" s="174" customFormat="1" ht="21" x14ac:dyDescent="0.35">
      <c r="A26" s="340" t="s">
        <v>628</v>
      </c>
    </row>
    <row r="27" spans="1:25" s="174" customFormat="1" ht="21" x14ac:dyDescent="0.35">
      <c r="A27" s="337" t="s">
        <v>630</v>
      </c>
    </row>
    <row r="28" spans="1:25" s="174" customFormat="1" ht="21" x14ac:dyDescent="0.35">
      <c r="A28" s="340" t="s">
        <v>631</v>
      </c>
    </row>
    <row r="29" spans="1:25" s="174" customFormat="1" ht="21" x14ac:dyDescent="0.35">
      <c r="A29" s="340" t="s">
        <v>632</v>
      </c>
    </row>
    <row r="30" spans="1:25" ht="21" x14ac:dyDescent="0.25">
      <c r="A30" s="337" t="s">
        <v>633</v>
      </c>
    </row>
    <row r="31" spans="1:25" ht="21" x14ac:dyDescent="0.25">
      <c r="A31" s="340" t="s">
        <v>634</v>
      </c>
    </row>
    <row r="32" spans="1:25" ht="21" x14ac:dyDescent="0.25">
      <c r="A32" s="351" t="s">
        <v>625</v>
      </c>
    </row>
    <row r="33" spans="1:1" ht="21" x14ac:dyDescent="0.25">
      <c r="A33" s="351" t="s">
        <v>626</v>
      </c>
    </row>
    <row r="34" spans="1:1" ht="21" x14ac:dyDescent="0.25">
      <c r="A34" s="352" t="s">
        <v>635</v>
      </c>
    </row>
    <row r="35" spans="1:1" ht="11.25" customHeight="1" x14ac:dyDescent="0.35">
      <c r="A35" s="142"/>
    </row>
    <row r="36" spans="1:1" ht="21" x14ac:dyDescent="0.25">
      <c r="A36" s="280" t="s">
        <v>636</v>
      </c>
    </row>
    <row r="37" spans="1:1" ht="21" x14ac:dyDescent="0.25">
      <c r="A37" s="280" t="s">
        <v>637</v>
      </c>
    </row>
  </sheetData>
  <mergeCells count="3">
    <mergeCell ref="B21:C21"/>
    <mergeCell ref="A2:L2"/>
    <mergeCell ref="A3:L3"/>
  </mergeCells>
  <dataValidations count="1">
    <dataValidation type="list" allowBlank="1" showInputMessage="1" showErrorMessage="1" sqref="C6" xr:uid="{647FCF17-7AB6-41C2-84FC-656472DB6F8D}">
      <formula1>$B$9:$B$20</formula1>
    </dataValidation>
  </dataValidations>
  <hyperlinks>
    <hyperlink ref="A1" location="CONTENT!A1" display="CONTENT!A1" xr:uid="{EAEB1C98-3E80-4934-B6D6-F2C0E554F397}"/>
  </hyperlinks>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DED59-D934-4ED8-951C-FB21CC868A21}">
  <sheetPr>
    <tabColor rgb="FFEEDDFF"/>
  </sheetPr>
  <dimension ref="A1:N57"/>
  <sheetViews>
    <sheetView showGridLines="0" zoomScaleNormal="100" workbookViewId="0"/>
  </sheetViews>
  <sheetFormatPr defaultColWidth="11.85546875" defaultRowHeight="18" x14ac:dyDescent="0.25"/>
  <cols>
    <col min="1" max="1" width="4.7109375" style="182" customWidth="1"/>
    <col min="2" max="2" width="14.5703125" style="182" customWidth="1"/>
    <col min="3" max="3" width="17" style="182" customWidth="1"/>
    <col min="4" max="4" width="13.7109375" style="182" customWidth="1"/>
    <col min="5" max="5" width="22.85546875" style="182" customWidth="1"/>
    <col min="6" max="6" width="18.42578125" style="182" customWidth="1"/>
    <col min="7" max="7" width="14.42578125" style="182" customWidth="1"/>
    <col min="8" max="8" width="15.5703125" style="182" customWidth="1"/>
    <col min="9" max="9" width="13.85546875" style="182" customWidth="1"/>
    <col min="10" max="10" width="17.140625" style="182" customWidth="1"/>
    <col min="11" max="11" width="17.5703125" style="182" bestFit="1" customWidth="1"/>
    <col min="12" max="16384" width="11.85546875" style="182"/>
  </cols>
  <sheetData>
    <row r="1" spans="1:14" s="139" customFormat="1" ht="30" customHeight="1" thickBot="1" x14ac:dyDescent="0.4">
      <c r="A1" s="140" t="str" cm="1">
        <f t="array" aca="1" ref="A1" ca="1">MID(CELL("filename",A1),FIND("]",CELL("filename",A1))+1,255)</f>
        <v>2_1_Index-Match Combo</v>
      </c>
      <c r="B1" s="138"/>
      <c r="C1" s="138"/>
      <c r="D1" s="138"/>
      <c r="E1" s="138"/>
      <c r="F1" s="138"/>
      <c r="G1" s="138"/>
      <c r="H1" s="138"/>
      <c r="I1" s="138"/>
    </row>
    <row r="2" spans="1:14" s="142" customFormat="1" ht="21" x14ac:dyDescent="0.35"/>
    <row r="3" spans="1:14" s="174" customFormat="1" ht="31.5" customHeight="1" thickBot="1" x14ac:dyDescent="0.4">
      <c r="B3" s="180" t="s">
        <v>462</v>
      </c>
    </row>
    <row r="4" spans="1:14" s="174" customFormat="1" ht="29.25" thickBot="1" x14ac:dyDescent="0.4">
      <c r="B4" s="181"/>
      <c r="C4" s="236" t="s">
        <v>171</v>
      </c>
      <c r="D4" s="670">
        <f>INDEX(E7:E16,MATCH(C4,B7:B16))</f>
        <v>159.80000000000001</v>
      </c>
      <c r="E4" s="671"/>
      <c r="F4" s="672"/>
      <c r="G4" s="181"/>
      <c r="H4" s="181"/>
      <c r="I4" s="181"/>
    </row>
    <row r="5" spans="1:14" s="174" customFormat="1" ht="38.25" customHeight="1" thickBot="1" x14ac:dyDescent="0.4">
      <c r="D5" s="675" t="s">
        <v>457</v>
      </c>
      <c r="E5" s="676"/>
      <c r="F5" s="676"/>
      <c r="J5" s="244" t="s">
        <v>464</v>
      </c>
      <c r="K5" s="238" t="s">
        <v>465</v>
      </c>
    </row>
    <row r="6" spans="1:14" s="174" customFormat="1" ht="42.75" thickBot="1" x14ac:dyDescent="0.4">
      <c r="B6" s="217" t="s">
        <v>335</v>
      </c>
      <c r="C6" s="219" t="s">
        <v>106</v>
      </c>
      <c r="D6" s="223" t="s">
        <v>168</v>
      </c>
      <c r="E6" s="240" t="s">
        <v>170</v>
      </c>
      <c r="F6" s="218" t="s">
        <v>368</v>
      </c>
      <c r="G6" s="218" t="s">
        <v>369</v>
      </c>
      <c r="H6" s="219" t="s">
        <v>439</v>
      </c>
      <c r="J6" s="246" t="s">
        <v>171</v>
      </c>
      <c r="K6" s="677"/>
      <c r="L6" s="677"/>
      <c r="M6" s="677"/>
      <c r="N6" s="678"/>
    </row>
    <row r="7" spans="1:14" s="174" customFormat="1" ht="21" x14ac:dyDescent="0.35">
      <c r="A7" s="233">
        <v>1</v>
      </c>
      <c r="B7" s="227" t="s">
        <v>171</v>
      </c>
      <c r="C7" s="228" t="s">
        <v>107</v>
      </c>
      <c r="D7" s="224">
        <v>799</v>
      </c>
      <c r="E7" s="241">
        <f t="shared" ref="E7:E16" si="0">D7*0.2</f>
        <v>159.80000000000001</v>
      </c>
      <c r="F7" s="214">
        <v>39</v>
      </c>
      <c r="G7" s="215">
        <f t="shared" ref="G7:G16" si="1">E7+F7</f>
        <v>198.8</v>
      </c>
      <c r="H7" s="216">
        <f t="shared" ref="H7:H16" si="2">D7-G7</f>
        <v>600.20000000000005</v>
      </c>
      <c r="J7" s="247" t="s">
        <v>467</v>
      </c>
      <c r="K7" s="245">
        <f>INDEX(H7:H16,MATCH(J6,B7:B16))</f>
        <v>600.20000000000005</v>
      </c>
    </row>
    <row r="8" spans="1:14" s="174" customFormat="1" ht="21" x14ac:dyDescent="0.35">
      <c r="A8" s="234">
        <v>2</v>
      </c>
      <c r="B8" s="229" t="s">
        <v>376</v>
      </c>
      <c r="C8" s="230" t="s">
        <v>109</v>
      </c>
      <c r="D8" s="225">
        <v>765</v>
      </c>
      <c r="E8" s="242">
        <f t="shared" si="0"/>
        <v>153</v>
      </c>
      <c r="F8" s="208">
        <v>83</v>
      </c>
      <c r="G8" s="209">
        <f t="shared" si="1"/>
        <v>236</v>
      </c>
      <c r="H8" s="210">
        <f t="shared" si="2"/>
        <v>529</v>
      </c>
    </row>
    <row r="9" spans="1:14" s="174" customFormat="1" ht="21" x14ac:dyDescent="0.35">
      <c r="A9" s="234">
        <v>3</v>
      </c>
      <c r="B9" s="229" t="s">
        <v>379</v>
      </c>
      <c r="C9" s="230" t="s">
        <v>107</v>
      </c>
      <c r="D9" s="225">
        <v>954</v>
      </c>
      <c r="E9" s="242">
        <f t="shared" si="0"/>
        <v>190.8</v>
      </c>
      <c r="F9" s="208">
        <v>256</v>
      </c>
      <c r="G9" s="209">
        <f t="shared" si="1"/>
        <v>446.8</v>
      </c>
      <c r="H9" s="210">
        <f t="shared" si="2"/>
        <v>507.2</v>
      </c>
    </row>
    <row r="10" spans="1:14" s="174" customFormat="1" ht="21" x14ac:dyDescent="0.35">
      <c r="A10" s="234">
        <v>4</v>
      </c>
      <c r="B10" s="229" t="s">
        <v>374</v>
      </c>
      <c r="C10" s="230" t="s">
        <v>107</v>
      </c>
      <c r="D10" s="225">
        <v>689</v>
      </c>
      <c r="E10" s="242">
        <f t="shared" si="0"/>
        <v>137.80000000000001</v>
      </c>
      <c r="F10" s="208">
        <v>58</v>
      </c>
      <c r="G10" s="209">
        <f t="shared" si="1"/>
        <v>195.8</v>
      </c>
      <c r="H10" s="210">
        <f t="shared" si="2"/>
        <v>493.2</v>
      </c>
    </row>
    <row r="11" spans="1:14" s="174" customFormat="1" ht="21" x14ac:dyDescent="0.35">
      <c r="A11" s="234">
        <v>5</v>
      </c>
      <c r="B11" s="229" t="s">
        <v>466</v>
      </c>
      <c r="C11" s="230" t="s">
        <v>110</v>
      </c>
      <c r="D11" s="225">
        <v>768</v>
      </c>
      <c r="E11" s="242">
        <f t="shared" si="0"/>
        <v>153.60000000000002</v>
      </c>
      <c r="F11" s="208">
        <v>123</v>
      </c>
      <c r="G11" s="209">
        <f t="shared" si="1"/>
        <v>276.60000000000002</v>
      </c>
      <c r="H11" s="210">
        <f t="shared" si="2"/>
        <v>491.4</v>
      </c>
    </row>
    <row r="12" spans="1:14" s="174" customFormat="1" ht="21" x14ac:dyDescent="0.35">
      <c r="A12" s="234">
        <v>6</v>
      </c>
      <c r="B12" s="229" t="s">
        <v>171</v>
      </c>
      <c r="C12" s="230" t="s">
        <v>110</v>
      </c>
      <c r="D12" s="225">
        <v>843</v>
      </c>
      <c r="E12" s="242">
        <f t="shared" si="0"/>
        <v>168.60000000000002</v>
      </c>
      <c r="F12" s="208">
        <v>212</v>
      </c>
      <c r="G12" s="209">
        <f t="shared" si="1"/>
        <v>380.6</v>
      </c>
      <c r="H12" s="210">
        <f t="shared" si="2"/>
        <v>462.4</v>
      </c>
    </row>
    <row r="13" spans="1:14" s="174" customFormat="1" ht="21" x14ac:dyDescent="0.35">
      <c r="A13" s="234">
        <v>7</v>
      </c>
      <c r="B13" s="229" t="s">
        <v>380</v>
      </c>
      <c r="C13" s="230" t="s">
        <v>110</v>
      </c>
      <c r="D13" s="225">
        <v>844</v>
      </c>
      <c r="E13" s="242">
        <f t="shared" si="0"/>
        <v>168.8</v>
      </c>
      <c r="F13" s="208">
        <v>248</v>
      </c>
      <c r="G13" s="209">
        <f t="shared" si="1"/>
        <v>416.8</v>
      </c>
      <c r="H13" s="210">
        <f t="shared" si="2"/>
        <v>427.2</v>
      </c>
    </row>
    <row r="14" spans="1:14" s="174" customFormat="1" ht="21" x14ac:dyDescent="0.35">
      <c r="A14" s="234">
        <v>8</v>
      </c>
      <c r="B14" s="229" t="s">
        <v>5</v>
      </c>
      <c r="C14" s="230" t="s">
        <v>107</v>
      </c>
      <c r="D14" s="225">
        <v>870</v>
      </c>
      <c r="E14" s="242">
        <f t="shared" si="0"/>
        <v>174</v>
      </c>
      <c r="F14" s="208">
        <v>310</v>
      </c>
      <c r="G14" s="209">
        <f t="shared" si="1"/>
        <v>484</v>
      </c>
      <c r="H14" s="210">
        <f t="shared" si="2"/>
        <v>386</v>
      </c>
    </row>
    <row r="15" spans="1:14" s="174" customFormat="1" ht="21" x14ac:dyDescent="0.35">
      <c r="A15" s="234">
        <v>9</v>
      </c>
      <c r="B15" s="229" t="s">
        <v>377</v>
      </c>
      <c r="C15" s="230" t="s">
        <v>109</v>
      </c>
      <c r="D15" s="225">
        <v>632</v>
      </c>
      <c r="E15" s="242">
        <f t="shared" si="0"/>
        <v>126.4</v>
      </c>
      <c r="F15" s="208">
        <v>121</v>
      </c>
      <c r="G15" s="209">
        <f t="shared" si="1"/>
        <v>247.4</v>
      </c>
      <c r="H15" s="210">
        <f t="shared" si="2"/>
        <v>384.6</v>
      </c>
    </row>
    <row r="16" spans="1:14" s="174" customFormat="1" ht="21.75" thickBot="1" x14ac:dyDescent="0.4">
      <c r="A16" s="234">
        <v>10</v>
      </c>
      <c r="B16" s="229" t="s">
        <v>379</v>
      </c>
      <c r="C16" s="230" t="s">
        <v>110</v>
      </c>
      <c r="D16" s="225">
        <v>554</v>
      </c>
      <c r="E16" s="242">
        <f t="shared" si="0"/>
        <v>110.80000000000001</v>
      </c>
      <c r="F16" s="208">
        <v>93</v>
      </c>
      <c r="G16" s="209">
        <f t="shared" si="1"/>
        <v>203.8</v>
      </c>
      <c r="H16" s="210">
        <f t="shared" si="2"/>
        <v>350.2</v>
      </c>
    </row>
    <row r="17" spans="1:9" s="174" customFormat="1" ht="21.75" thickBot="1" x14ac:dyDescent="0.4">
      <c r="B17" s="673" t="s">
        <v>164</v>
      </c>
      <c r="C17" s="674"/>
      <c r="D17" s="222">
        <f>SUM(D7:D16)</f>
        <v>7718</v>
      </c>
      <c r="E17" s="220">
        <f>SUM(E7:E16)</f>
        <v>1543.6000000000001</v>
      </c>
      <c r="F17" s="220">
        <f>SUM(F7:F16)</f>
        <v>1543</v>
      </c>
      <c r="G17" s="220">
        <f>SUM(G7:G16)</f>
        <v>3086.6000000000004</v>
      </c>
      <c r="H17" s="221">
        <f>SUM(H7:H16)</f>
        <v>4631.3999999999996</v>
      </c>
    </row>
    <row r="18" spans="1:9" s="174" customFormat="1" ht="21.75" thickBot="1" x14ac:dyDescent="0.4"/>
    <row r="19" spans="1:9" s="174" customFormat="1" ht="24" x14ac:dyDescent="0.35">
      <c r="A19" s="173" t="s">
        <v>456</v>
      </c>
      <c r="B19" s="173"/>
      <c r="C19" s="173"/>
      <c r="D19" s="173"/>
      <c r="E19" s="173"/>
      <c r="F19" s="173"/>
      <c r="G19" s="173"/>
      <c r="H19" s="173"/>
      <c r="I19" s="173"/>
    </row>
    <row r="20" spans="1:9" s="174" customFormat="1" ht="27.75" customHeight="1" x14ac:dyDescent="0.35">
      <c r="A20" s="354" t="s">
        <v>460</v>
      </c>
    </row>
    <row r="21" spans="1:9" s="174" customFormat="1" ht="21" x14ac:dyDescent="0.35">
      <c r="A21" s="355" t="s">
        <v>458</v>
      </c>
    </row>
    <row r="22" spans="1:9" s="174" customFormat="1" ht="21" x14ac:dyDescent="0.35">
      <c r="A22" s="203" t="s">
        <v>461</v>
      </c>
    </row>
    <row r="23" spans="1:9" s="174" customFormat="1" ht="21" x14ac:dyDescent="0.35">
      <c r="A23" s="355" t="s">
        <v>459</v>
      </c>
    </row>
    <row r="24" spans="1:9" s="174" customFormat="1" ht="21" x14ac:dyDescent="0.35">
      <c r="A24" s="238"/>
    </row>
    <row r="25" spans="1:9" s="174" customFormat="1" ht="21" x14ac:dyDescent="0.35">
      <c r="A25" s="238"/>
    </row>
    <row r="26" spans="1:9" s="174" customFormat="1" ht="21" x14ac:dyDescent="0.35">
      <c r="A26" s="239"/>
    </row>
    <row r="27" spans="1:9" s="174" customFormat="1" ht="21" x14ac:dyDescent="0.35">
      <c r="A27" s="239"/>
      <c r="B27" s="182"/>
      <c r="C27" s="182"/>
      <c r="D27" s="182"/>
      <c r="E27" s="182"/>
      <c r="F27" s="182"/>
      <c r="G27" s="182"/>
      <c r="H27" s="182"/>
    </row>
    <row r="28" spans="1:9" s="174" customFormat="1" ht="21" x14ac:dyDescent="0.35">
      <c r="A28" s="239"/>
      <c r="B28" s="182"/>
      <c r="C28" s="182"/>
      <c r="D28" s="182"/>
      <c r="E28" s="182"/>
      <c r="F28" s="182"/>
      <c r="G28" s="182"/>
      <c r="H28" s="182"/>
    </row>
    <row r="29" spans="1:9" x14ac:dyDescent="0.25">
      <c r="A29" s="239"/>
    </row>
    <row r="30" spans="1:9" x14ac:dyDescent="0.25">
      <c r="A30" s="239"/>
    </row>
    <row r="31" spans="1:9" x14ac:dyDescent="0.25">
      <c r="A31" s="239"/>
    </row>
    <row r="32" spans="1:9" x14ac:dyDescent="0.25">
      <c r="A32" s="239"/>
    </row>
    <row r="33" spans="1:1" x14ac:dyDescent="0.25">
      <c r="A33" s="239"/>
    </row>
    <row r="34" spans="1:1" x14ac:dyDescent="0.25">
      <c r="A34" s="239"/>
    </row>
    <row r="35" spans="1:1" x14ac:dyDescent="0.25">
      <c r="A35" s="239"/>
    </row>
    <row r="36" spans="1:1" x14ac:dyDescent="0.25">
      <c r="A36" s="239"/>
    </row>
    <row r="37" spans="1:1" x14ac:dyDescent="0.25">
      <c r="A37" s="239"/>
    </row>
    <row r="38" spans="1:1" x14ac:dyDescent="0.25">
      <c r="A38" s="239"/>
    </row>
    <row r="39" spans="1:1" x14ac:dyDescent="0.25">
      <c r="A39" s="239"/>
    </row>
    <row r="40" spans="1:1" x14ac:dyDescent="0.25">
      <c r="A40" s="239"/>
    </row>
    <row r="41" spans="1:1" x14ac:dyDescent="0.25">
      <c r="A41" s="239"/>
    </row>
    <row r="42" spans="1:1" x14ac:dyDescent="0.25">
      <c r="A42" s="239"/>
    </row>
    <row r="43" spans="1:1" x14ac:dyDescent="0.25">
      <c r="A43" s="239"/>
    </row>
    <row r="44" spans="1:1" x14ac:dyDescent="0.25">
      <c r="A44" s="239"/>
    </row>
    <row r="45" spans="1:1" x14ac:dyDescent="0.25">
      <c r="A45" s="239"/>
    </row>
    <row r="46" spans="1:1" x14ac:dyDescent="0.25">
      <c r="A46" s="239"/>
    </row>
    <row r="47" spans="1:1" x14ac:dyDescent="0.25">
      <c r="A47" s="239"/>
    </row>
    <row r="48" spans="1:1" x14ac:dyDescent="0.25">
      <c r="A48" s="239"/>
    </row>
    <row r="49" spans="1:1" x14ac:dyDescent="0.25">
      <c r="A49" s="239"/>
    </row>
    <row r="50" spans="1:1" x14ac:dyDescent="0.25">
      <c r="A50" s="239"/>
    </row>
    <row r="51" spans="1:1" x14ac:dyDescent="0.25">
      <c r="A51" s="239"/>
    </row>
    <row r="52" spans="1:1" x14ac:dyDescent="0.25">
      <c r="A52" s="239"/>
    </row>
    <row r="53" spans="1:1" x14ac:dyDescent="0.25">
      <c r="A53" s="239"/>
    </row>
    <row r="54" spans="1:1" x14ac:dyDescent="0.25">
      <c r="A54" s="239"/>
    </row>
    <row r="55" spans="1:1" x14ac:dyDescent="0.25">
      <c r="A55" s="239"/>
    </row>
    <row r="56" spans="1:1" x14ac:dyDescent="0.25">
      <c r="A56" s="239"/>
    </row>
    <row r="57" spans="1:1" x14ac:dyDescent="0.25">
      <c r="A57" s="239"/>
    </row>
  </sheetData>
  <mergeCells count="4">
    <mergeCell ref="D4:F4"/>
    <mergeCell ref="B17:C17"/>
    <mergeCell ref="D5:F5"/>
    <mergeCell ref="K6:N6"/>
  </mergeCells>
  <dataValidations count="1">
    <dataValidation type="list" allowBlank="1" showInputMessage="1" showErrorMessage="1" sqref="J6 C4" xr:uid="{83A2235E-FB3D-49E1-BE58-B5013E01B878}">
      <formula1>$B$7:$B$16</formula1>
    </dataValidation>
  </dataValidations>
  <hyperlinks>
    <hyperlink ref="A1" location="CONTENT!A1" display="CONTENT!A1" xr:uid="{D05F7C5C-4426-4DCA-9D40-4DC203550CE2}"/>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32D5C-3011-49AE-AA7B-F0AC2AF61598}">
  <sheetPr codeName="Sheet7">
    <tabColor rgb="FFEEDDFF"/>
  </sheetPr>
  <dimension ref="A1:S45"/>
  <sheetViews>
    <sheetView showGridLines="0" zoomScaleNormal="100" workbookViewId="0"/>
  </sheetViews>
  <sheetFormatPr defaultRowHeight="15" x14ac:dyDescent="0.25"/>
  <cols>
    <col min="1" max="1" width="57.28515625" customWidth="1"/>
    <col min="2" max="2" width="9.140625" customWidth="1"/>
    <col min="3" max="3" width="9.28515625" customWidth="1"/>
    <col min="5" max="5" width="16.5703125" customWidth="1"/>
    <col min="6" max="6" width="20.28515625" customWidth="1"/>
    <col min="7" max="7" width="16.42578125" customWidth="1"/>
    <col min="8" max="8" width="22.5703125" customWidth="1"/>
    <col min="12" max="13" width="14.5703125" customWidth="1"/>
    <col min="14" max="14" width="20.28515625" customWidth="1"/>
    <col min="15" max="15" width="24.140625" bestFit="1" customWidth="1"/>
  </cols>
  <sheetData>
    <row r="1" spans="1:19" s="139" customFormat="1" ht="30" customHeight="1" thickBot="1" x14ac:dyDescent="0.4">
      <c r="A1" s="140" t="str" cm="1">
        <f t="array" aca="1" ref="A1" ca="1">MID(CELL("filename",A1),FIND("]",CELL("filename",A1))+1,255)</f>
        <v>2_2_XLOOKUP</v>
      </c>
      <c r="B1" s="138"/>
      <c r="C1" s="138"/>
      <c r="D1" s="138"/>
      <c r="E1" s="138"/>
      <c r="F1" s="138"/>
      <c r="G1" s="138"/>
      <c r="H1" s="138"/>
      <c r="I1" s="138"/>
      <c r="J1" s="138"/>
      <c r="K1" s="138"/>
      <c r="L1" s="138"/>
    </row>
    <row r="2" spans="1:19" s="139" customFormat="1" ht="21" x14ac:dyDescent="0.35"/>
    <row r="3" spans="1:19" ht="21.75" thickBot="1" x14ac:dyDescent="0.4">
      <c r="D3" s="142"/>
      <c r="E3" s="142"/>
      <c r="F3" s="142"/>
      <c r="G3" s="142"/>
      <c r="H3" s="142"/>
      <c r="I3" s="142"/>
      <c r="J3" s="142"/>
      <c r="K3" s="142"/>
      <c r="L3" s="142"/>
      <c r="M3" s="142"/>
      <c r="N3" s="142"/>
      <c r="O3" s="142"/>
      <c r="P3" s="142"/>
      <c r="Q3" s="142"/>
      <c r="R3" s="142"/>
      <c r="S3" s="142"/>
    </row>
    <row r="4" spans="1:19" ht="28.5" customHeight="1" thickBot="1" x14ac:dyDescent="0.4">
      <c r="D4" s="142"/>
      <c r="E4" s="248" t="s">
        <v>169</v>
      </c>
      <c r="F4" s="249" t="s">
        <v>168</v>
      </c>
      <c r="G4" s="249" t="s">
        <v>0</v>
      </c>
      <c r="H4" s="250" t="s">
        <v>170</v>
      </c>
      <c r="I4" s="142"/>
      <c r="J4" s="142"/>
      <c r="K4" s="271" t="s">
        <v>469</v>
      </c>
      <c r="L4" s="265" t="s">
        <v>169</v>
      </c>
      <c r="M4" s="266" t="s">
        <v>168</v>
      </c>
      <c r="N4" s="266" t="s">
        <v>0</v>
      </c>
      <c r="O4" s="267" t="s">
        <v>170</v>
      </c>
      <c r="P4" s="142"/>
      <c r="Q4" s="142"/>
      <c r="R4" s="142"/>
      <c r="S4" s="142"/>
    </row>
    <row r="5" spans="1:19" ht="27" thickBot="1" x14ac:dyDescent="0.4">
      <c r="D5" s="142"/>
      <c r="E5" s="251">
        <v>44927</v>
      </c>
      <c r="F5" s="252">
        <v>50809</v>
      </c>
      <c r="G5" s="253" t="s">
        <v>171</v>
      </c>
      <c r="H5" s="254">
        <f>F5*0.12</f>
        <v>6097.08</v>
      </c>
      <c r="I5" s="142"/>
      <c r="J5" s="142"/>
      <c r="K5" s="272" t="s">
        <v>470</v>
      </c>
      <c r="L5" s="268"/>
      <c r="M5" s="269"/>
      <c r="N5" s="273" t="s">
        <v>73</v>
      </c>
      <c r="O5" s="270"/>
      <c r="P5" s="142"/>
      <c r="Q5" s="142"/>
      <c r="R5" s="142"/>
      <c r="S5" s="142"/>
    </row>
    <row r="6" spans="1:19" ht="21" x14ac:dyDescent="0.35">
      <c r="D6" s="142"/>
      <c r="E6" s="255">
        <v>44986</v>
      </c>
      <c r="F6" s="256">
        <v>88473</v>
      </c>
      <c r="G6" s="257" t="s">
        <v>73</v>
      </c>
      <c r="H6" s="258">
        <f t="shared" ref="H6:H14" si="0">F6*0.12</f>
        <v>10616.76</v>
      </c>
      <c r="I6" s="142"/>
      <c r="J6" s="142"/>
      <c r="K6" s="142"/>
      <c r="L6" s="142"/>
      <c r="M6" s="142"/>
      <c r="N6" s="142"/>
      <c r="O6" s="142"/>
      <c r="P6" s="142"/>
      <c r="Q6" s="142"/>
      <c r="R6" s="142"/>
      <c r="S6" s="142"/>
    </row>
    <row r="7" spans="1:19" ht="21" x14ac:dyDescent="0.35">
      <c r="D7" s="142"/>
      <c r="E7" s="255">
        <v>45017</v>
      </c>
      <c r="F7" s="256">
        <v>65646</v>
      </c>
      <c r="G7" s="257" t="s">
        <v>172</v>
      </c>
      <c r="H7" s="258">
        <f t="shared" si="0"/>
        <v>7877.5199999999995</v>
      </c>
      <c r="I7" s="142"/>
      <c r="J7" s="142"/>
      <c r="K7" s="142"/>
      <c r="L7" s="142"/>
      <c r="M7" s="142"/>
      <c r="N7" s="142"/>
      <c r="O7" s="142"/>
      <c r="P7" s="142"/>
      <c r="Q7" s="142"/>
      <c r="R7" s="142"/>
      <c r="S7" s="142"/>
    </row>
    <row r="8" spans="1:19" ht="21" x14ac:dyDescent="0.35">
      <c r="D8" s="142"/>
      <c r="E8" s="255">
        <v>45047</v>
      </c>
      <c r="F8" s="256">
        <v>33990</v>
      </c>
      <c r="G8" s="257" t="s">
        <v>173</v>
      </c>
      <c r="H8" s="258">
        <f t="shared" si="0"/>
        <v>4078.7999999999997</v>
      </c>
      <c r="I8" s="142"/>
      <c r="J8" s="142"/>
      <c r="K8" s="142"/>
      <c r="L8" s="142"/>
      <c r="M8" s="142"/>
      <c r="N8" s="142"/>
      <c r="O8" s="142"/>
      <c r="P8" s="142"/>
      <c r="Q8" s="142"/>
      <c r="R8" s="142"/>
      <c r="S8" s="142"/>
    </row>
    <row r="9" spans="1:19" ht="21" x14ac:dyDescent="0.35">
      <c r="D9" s="142"/>
      <c r="E9" s="259">
        <v>45078</v>
      </c>
      <c r="F9" s="256">
        <v>89155</v>
      </c>
      <c r="G9" s="257" t="s">
        <v>174</v>
      </c>
      <c r="H9" s="258">
        <f t="shared" si="0"/>
        <v>10698.6</v>
      </c>
      <c r="I9" s="142"/>
      <c r="J9" s="142"/>
      <c r="K9" s="142"/>
      <c r="L9" s="142"/>
      <c r="M9" s="142"/>
      <c r="N9" s="142"/>
      <c r="O9" s="142"/>
      <c r="P9" s="142"/>
      <c r="Q9" s="142"/>
      <c r="R9" s="142"/>
      <c r="S9" s="142"/>
    </row>
    <row r="10" spans="1:19" ht="21" x14ac:dyDescent="0.35">
      <c r="D10" s="142"/>
      <c r="E10" s="255">
        <v>45108</v>
      </c>
      <c r="F10" s="256">
        <v>50453</v>
      </c>
      <c r="G10" s="257" t="s">
        <v>64</v>
      </c>
      <c r="H10" s="258">
        <f t="shared" si="0"/>
        <v>6054.36</v>
      </c>
      <c r="I10" s="142"/>
      <c r="J10" s="142"/>
      <c r="K10" s="142"/>
      <c r="L10" s="142"/>
      <c r="M10" s="142"/>
      <c r="N10" s="142"/>
      <c r="O10" s="142"/>
      <c r="P10" s="142"/>
      <c r="Q10" s="142"/>
      <c r="R10" s="142"/>
      <c r="S10" s="142"/>
    </row>
    <row r="11" spans="1:19" ht="21" x14ac:dyDescent="0.35">
      <c r="D11" s="142"/>
      <c r="E11" s="255">
        <v>45170</v>
      </c>
      <c r="F11" s="256">
        <v>90874</v>
      </c>
      <c r="G11" s="257" t="s">
        <v>175</v>
      </c>
      <c r="H11" s="258">
        <f t="shared" si="0"/>
        <v>10904.88</v>
      </c>
      <c r="I11" s="142"/>
      <c r="J11" s="142"/>
      <c r="K11" s="142"/>
      <c r="L11" s="142"/>
      <c r="M11" s="142"/>
      <c r="N11" s="142"/>
      <c r="O11" s="142"/>
      <c r="P11" s="142"/>
      <c r="Q11" s="142"/>
      <c r="R11" s="142"/>
      <c r="S11" s="142"/>
    </row>
    <row r="12" spans="1:19" ht="21" x14ac:dyDescent="0.35">
      <c r="D12" s="142"/>
      <c r="E12" s="255">
        <v>45200</v>
      </c>
      <c r="F12" s="256">
        <v>115944</v>
      </c>
      <c r="G12" s="257" t="s">
        <v>6</v>
      </c>
      <c r="H12" s="258">
        <f t="shared" si="0"/>
        <v>13913.279999999999</v>
      </c>
      <c r="I12" s="142"/>
      <c r="J12" s="142"/>
      <c r="K12" s="142"/>
      <c r="L12" s="142"/>
      <c r="M12" s="142"/>
      <c r="N12" s="142"/>
      <c r="O12" s="142"/>
      <c r="P12" s="142"/>
      <c r="Q12" s="142"/>
      <c r="R12" s="142"/>
      <c r="S12" s="142"/>
    </row>
    <row r="13" spans="1:19" ht="21" x14ac:dyDescent="0.35">
      <c r="D13" s="142"/>
      <c r="E13" s="255">
        <v>45231</v>
      </c>
      <c r="F13" s="256">
        <v>82560</v>
      </c>
      <c r="G13" s="257" t="s">
        <v>176</v>
      </c>
      <c r="H13" s="258">
        <f t="shared" si="0"/>
        <v>9907.1999999999989</v>
      </c>
      <c r="I13" s="142"/>
      <c r="J13" s="142"/>
      <c r="K13" s="142"/>
      <c r="L13" s="142"/>
      <c r="M13" s="142"/>
      <c r="N13" s="142"/>
      <c r="O13" s="142"/>
      <c r="P13" s="142"/>
      <c r="Q13" s="142"/>
      <c r="R13" s="142"/>
      <c r="S13" s="142"/>
    </row>
    <row r="14" spans="1:19" ht="21.75" thickBot="1" x14ac:dyDescent="0.4">
      <c r="D14" s="142"/>
      <c r="E14" s="260">
        <v>45261</v>
      </c>
      <c r="F14" s="261">
        <v>35080</v>
      </c>
      <c r="G14" s="262" t="s">
        <v>177</v>
      </c>
      <c r="H14" s="263">
        <f t="shared" si="0"/>
        <v>4209.5999999999995</v>
      </c>
      <c r="I14" s="142"/>
      <c r="J14" s="142"/>
      <c r="K14" s="142"/>
      <c r="L14" s="142"/>
      <c r="M14" s="142"/>
      <c r="N14" s="142"/>
      <c r="O14" s="142"/>
      <c r="P14" s="142"/>
      <c r="Q14" s="142"/>
      <c r="R14" s="142"/>
      <c r="S14" s="142"/>
    </row>
    <row r="15" spans="1:19" ht="21.75" thickBot="1" x14ac:dyDescent="0.4">
      <c r="D15" s="142"/>
      <c r="E15" s="142"/>
      <c r="F15" s="142"/>
      <c r="G15" s="142"/>
      <c r="H15" s="142"/>
      <c r="I15" s="142"/>
      <c r="J15" s="142"/>
      <c r="K15" s="142"/>
      <c r="L15" s="142"/>
      <c r="M15" s="142"/>
      <c r="N15" s="142"/>
      <c r="O15" s="142"/>
      <c r="P15" s="142"/>
      <c r="Q15" s="142"/>
      <c r="R15" s="142"/>
      <c r="S15" s="142"/>
    </row>
    <row r="16" spans="1:19" ht="21.75" thickBot="1" x14ac:dyDescent="0.4">
      <c r="D16" s="142"/>
      <c r="E16" s="248" t="s">
        <v>169</v>
      </c>
      <c r="F16" s="249" t="s">
        <v>168</v>
      </c>
      <c r="G16" s="249" t="s">
        <v>0</v>
      </c>
      <c r="H16" s="250" t="s">
        <v>170</v>
      </c>
      <c r="I16" s="142"/>
      <c r="J16" s="142"/>
      <c r="K16" s="142"/>
      <c r="L16" s="142"/>
      <c r="M16" s="142"/>
      <c r="N16" s="142"/>
      <c r="O16" s="142"/>
      <c r="P16" s="142"/>
      <c r="Q16" s="142"/>
      <c r="R16" s="142"/>
      <c r="S16" s="142"/>
    </row>
    <row r="17" spans="4:19" ht="33.75" customHeight="1" thickBot="1" x14ac:dyDescent="0.4">
      <c r="D17" s="142"/>
      <c r="E17" s="276">
        <f>_xlfn.XLOOKUP(G17,G5:G14,E5:E14,"Not in list")</f>
        <v>44986</v>
      </c>
      <c r="F17" s="277">
        <f>_xlfn.XLOOKUP(G17,G5:G14,F5:F14,"Not in list")</f>
        <v>88473</v>
      </c>
      <c r="G17" s="274" t="s">
        <v>73</v>
      </c>
      <c r="H17" s="275"/>
      <c r="I17" s="264" t="s">
        <v>468</v>
      </c>
      <c r="J17" s="142"/>
      <c r="K17" s="142"/>
      <c r="L17" s="142"/>
      <c r="M17" s="142"/>
      <c r="N17" s="142"/>
      <c r="O17" s="142"/>
      <c r="P17" s="142"/>
      <c r="Q17" s="142"/>
      <c r="R17" s="142"/>
      <c r="S17" s="142"/>
    </row>
    <row r="18" spans="4:19" ht="33" customHeight="1" x14ac:dyDescent="0.35">
      <c r="D18" s="142"/>
      <c r="E18" s="142"/>
      <c r="F18" s="142"/>
      <c r="G18" s="142"/>
      <c r="H18" s="142"/>
      <c r="I18" s="142"/>
      <c r="J18" s="142"/>
      <c r="K18" s="142"/>
      <c r="L18" s="142"/>
      <c r="M18" s="142"/>
      <c r="N18" s="142"/>
      <c r="O18" s="142"/>
      <c r="P18" s="142"/>
      <c r="Q18" s="142"/>
      <c r="R18" s="142"/>
      <c r="S18" s="142"/>
    </row>
    <row r="19" spans="4:19" ht="21" x14ac:dyDescent="0.35">
      <c r="D19" s="142"/>
      <c r="E19" s="142"/>
      <c r="F19" s="142"/>
      <c r="G19" s="142"/>
      <c r="H19" s="142"/>
      <c r="I19" s="142"/>
      <c r="J19" s="142"/>
      <c r="K19" s="142"/>
      <c r="L19" s="142"/>
      <c r="M19" s="142"/>
      <c r="N19" s="142"/>
      <c r="O19" s="142"/>
      <c r="P19" s="142"/>
      <c r="Q19" s="142"/>
      <c r="R19" s="142"/>
      <c r="S19" s="142"/>
    </row>
    <row r="20" spans="4:19" ht="21" x14ac:dyDescent="0.35">
      <c r="D20" s="142"/>
      <c r="E20" s="142"/>
      <c r="F20" s="142"/>
      <c r="G20" s="142"/>
      <c r="H20" s="142"/>
      <c r="I20" s="142"/>
      <c r="J20" s="142"/>
      <c r="K20" s="142"/>
      <c r="L20" s="142"/>
      <c r="M20" s="142"/>
      <c r="N20" s="142"/>
      <c r="O20" s="142"/>
      <c r="P20" s="142"/>
      <c r="Q20" s="142"/>
      <c r="R20" s="142"/>
      <c r="S20" s="142"/>
    </row>
    <row r="21" spans="4:19" ht="21" x14ac:dyDescent="0.35">
      <c r="D21" s="142"/>
      <c r="E21" s="142"/>
      <c r="F21" s="142"/>
      <c r="G21" s="142"/>
      <c r="H21" s="142"/>
      <c r="I21" s="142"/>
      <c r="J21" s="142"/>
      <c r="K21" s="142"/>
      <c r="L21" s="142"/>
      <c r="M21" s="142"/>
      <c r="N21" s="142"/>
      <c r="O21" s="142"/>
      <c r="P21" s="142"/>
      <c r="Q21" s="142"/>
      <c r="R21" s="142"/>
      <c r="S21" s="142"/>
    </row>
    <row r="22" spans="4:19" ht="21" x14ac:dyDescent="0.35">
      <c r="D22" s="142"/>
      <c r="E22" s="142"/>
      <c r="F22" s="142"/>
      <c r="G22" s="142"/>
      <c r="H22" s="142"/>
      <c r="I22" s="142"/>
      <c r="J22" s="142"/>
      <c r="K22" s="142"/>
      <c r="L22" s="142"/>
      <c r="M22" s="142"/>
      <c r="N22" s="142"/>
      <c r="O22" s="142"/>
      <c r="P22" s="142"/>
      <c r="Q22" s="142"/>
      <c r="R22" s="142"/>
      <c r="S22" s="142"/>
    </row>
    <row r="23" spans="4:19" ht="21" x14ac:dyDescent="0.35">
      <c r="D23" s="142"/>
      <c r="E23" s="142"/>
      <c r="F23" s="142"/>
      <c r="G23" s="142"/>
      <c r="H23" s="142"/>
      <c r="I23" s="142"/>
      <c r="J23" s="142"/>
      <c r="K23" s="142"/>
      <c r="L23" s="142"/>
      <c r="M23" s="142"/>
      <c r="N23" s="142"/>
      <c r="O23" s="142"/>
      <c r="P23" s="142"/>
      <c r="Q23" s="142"/>
      <c r="R23" s="142"/>
      <c r="S23" s="142"/>
    </row>
    <row r="24" spans="4:19" ht="21" x14ac:dyDescent="0.35">
      <c r="D24" s="142"/>
      <c r="E24" s="142"/>
      <c r="F24" s="142"/>
      <c r="G24" s="142"/>
      <c r="H24" s="142"/>
      <c r="I24" s="142"/>
      <c r="J24" s="142"/>
      <c r="K24" s="142"/>
      <c r="L24" s="142"/>
      <c r="M24" s="142"/>
      <c r="N24" s="142"/>
      <c r="O24" s="142"/>
      <c r="P24" s="142"/>
      <c r="Q24" s="142"/>
      <c r="R24" s="142"/>
      <c r="S24" s="142"/>
    </row>
    <row r="25" spans="4:19" ht="21" x14ac:dyDescent="0.35">
      <c r="D25" s="142"/>
      <c r="E25" s="142"/>
      <c r="F25" s="142"/>
      <c r="G25" s="142"/>
      <c r="H25" s="142"/>
      <c r="I25" s="142"/>
      <c r="J25" s="142"/>
      <c r="K25" s="142"/>
      <c r="L25" s="142"/>
      <c r="M25" s="142"/>
      <c r="N25" s="142"/>
      <c r="O25" s="142"/>
      <c r="P25" s="142"/>
      <c r="Q25" s="142"/>
      <c r="R25" s="142"/>
      <c r="S25" s="142"/>
    </row>
    <row r="26" spans="4:19" ht="21" x14ac:dyDescent="0.35">
      <c r="D26" s="142"/>
      <c r="E26" s="142"/>
      <c r="F26" s="142"/>
      <c r="G26" s="142"/>
      <c r="H26" s="142"/>
      <c r="I26" s="142"/>
      <c r="J26" s="142"/>
      <c r="K26" s="142"/>
      <c r="L26" s="142"/>
      <c r="M26" s="142"/>
      <c r="N26" s="142"/>
      <c r="O26" s="142"/>
      <c r="P26" s="142"/>
      <c r="Q26" s="142"/>
      <c r="R26" s="142"/>
      <c r="S26" s="142"/>
    </row>
    <row r="27" spans="4:19" ht="21" x14ac:dyDescent="0.35">
      <c r="D27" s="142"/>
      <c r="E27" s="142"/>
      <c r="F27" s="142"/>
      <c r="G27" s="142"/>
      <c r="H27" s="142"/>
      <c r="I27" s="142"/>
      <c r="J27" s="142"/>
      <c r="K27" s="142"/>
      <c r="L27" s="142"/>
      <c r="M27" s="142"/>
      <c r="N27" s="142"/>
      <c r="O27" s="142"/>
      <c r="P27" s="142"/>
      <c r="Q27" s="142"/>
      <c r="R27" s="142"/>
      <c r="S27" s="142"/>
    </row>
    <row r="28" spans="4:19" ht="21" x14ac:dyDescent="0.35">
      <c r="D28" s="142"/>
      <c r="E28" s="142"/>
      <c r="F28" s="142"/>
      <c r="G28" s="142"/>
      <c r="H28" s="142"/>
      <c r="I28" s="142"/>
      <c r="J28" s="142"/>
      <c r="K28" s="142"/>
      <c r="L28" s="142"/>
      <c r="M28" s="142"/>
      <c r="N28" s="142"/>
      <c r="O28" s="142"/>
      <c r="P28" s="142"/>
      <c r="Q28" s="142"/>
      <c r="R28" s="142"/>
      <c r="S28" s="142"/>
    </row>
    <row r="29" spans="4:19" ht="21" x14ac:dyDescent="0.35">
      <c r="D29" s="142"/>
      <c r="E29" s="142"/>
      <c r="F29" s="142"/>
      <c r="G29" s="142"/>
      <c r="H29" s="142"/>
      <c r="I29" s="142"/>
      <c r="J29" s="142"/>
      <c r="K29" s="142"/>
      <c r="L29" s="142"/>
      <c r="M29" s="142"/>
      <c r="N29" s="142"/>
      <c r="O29" s="142"/>
      <c r="P29" s="142"/>
      <c r="Q29" s="142"/>
      <c r="R29" s="142"/>
      <c r="S29" s="142"/>
    </row>
    <row r="30" spans="4:19" ht="21" x14ac:dyDescent="0.35">
      <c r="D30" s="142"/>
      <c r="E30" s="142"/>
      <c r="F30" s="142"/>
      <c r="G30" s="142"/>
      <c r="H30" s="142"/>
      <c r="I30" s="142"/>
      <c r="J30" s="142"/>
      <c r="K30" s="142"/>
      <c r="L30" s="142"/>
      <c r="M30" s="142"/>
      <c r="N30" s="142"/>
      <c r="O30" s="142"/>
      <c r="P30" s="142"/>
      <c r="Q30" s="142"/>
      <c r="R30" s="142"/>
      <c r="S30" s="142"/>
    </row>
    <row r="31" spans="4:19" ht="21" x14ac:dyDescent="0.35">
      <c r="D31" s="142"/>
      <c r="E31" s="142"/>
      <c r="F31" s="142"/>
      <c r="G31" s="142"/>
      <c r="H31" s="142"/>
      <c r="I31" s="142"/>
      <c r="J31" s="142"/>
      <c r="K31" s="142"/>
      <c r="L31" s="142"/>
      <c r="M31" s="142"/>
      <c r="N31" s="142"/>
      <c r="O31" s="142"/>
      <c r="P31" s="142"/>
      <c r="Q31" s="142"/>
      <c r="R31" s="142"/>
      <c r="S31" s="142"/>
    </row>
    <row r="32" spans="4:19" ht="21" x14ac:dyDescent="0.35">
      <c r="D32" s="142"/>
      <c r="E32" s="142"/>
      <c r="F32" s="142"/>
      <c r="G32" s="142"/>
      <c r="H32" s="142"/>
      <c r="I32" s="142"/>
      <c r="J32" s="142"/>
      <c r="K32" s="142"/>
      <c r="L32" s="142"/>
      <c r="M32" s="142"/>
      <c r="N32" s="142"/>
      <c r="O32" s="142"/>
      <c r="P32" s="142"/>
      <c r="Q32" s="142"/>
      <c r="R32" s="142"/>
      <c r="S32" s="142"/>
    </row>
    <row r="33" spans="4:19" ht="21" x14ac:dyDescent="0.35">
      <c r="D33" s="142"/>
      <c r="E33" s="142"/>
      <c r="F33" s="142"/>
      <c r="G33" s="142"/>
      <c r="H33" s="142"/>
      <c r="I33" s="142"/>
      <c r="J33" s="142"/>
      <c r="K33" s="142"/>
      <c r="L33" s="142"/>
      <c r="M33" s="142"/>
      <c r="N33" s="142"/>
      <c r="O33" s="142"/>
      <c r="P33" s="142"/>
      <c r="Q33" s="142"/>
      <c r="R33" s="142"/>
      <c r="S33" s="142"/>
    </row>
    <row r="34" spans="4:19" ht="21" x14ac:dyDescent="0.35">
      <c r="D34" s="142"/>
      <c r="E34" s="142"/>
      <c r="F34" s="142"/>
      <c r="G34" s="142"/>
      <c r="H34" s="142"/>
      <c r="I34" s="142"/>
      <c r="J34" s="142"/>
      <c r="K34" s="142"/>
      <c r="L34" s="142"/>
      <c r="M34" s="142"/>
      <c r="N34" s="142"/>
      <c r="O34" s="142"/>
      <c r="P34" s="142"/>
      <c r="Q34" s="142"/>
      <c r="R34" s="142"/>
      <c r="S34" s="142"/>
    </row>
    <row r="35" spans="4:19" ht="21" x14ac:dyDescent="0.35">
      <c r="D35" s="142"/>
      <c r="E35" s="142"/>
      <c r="F35" s="142"/>
      <c r="G35" s="142"/>
      <c r="H35" s="142"/>
      <c r="I35" s="142"/>
      <c r="J35" s="142"/>
      <c r="K35" s="142"/>
      <c r="L35" s="142"/>
      <c r="M35" s="142"/>
      <c r="N35" s="142"/>
      <c r="O35" s="142"/>
      <c r="P35" s="142"/>
      <c r="Q35" s="142"/>
      <c r="R35" s="142"/>
      <c r="S35" s="142"/>
    </row>
    <row r="36" spans="4:19" ht="21" x14ac:dyDescent="0.35">
      <c r="D36" s="142"/>
      <c r="E36" s="142"/>
      <c r="F36" s="142"/>
      <c r="G36" s="142"/>
      <c r="H36" s="142"/>
      <c r="I36" s="142"/>
      <c r="J36" s="142"/>
      <c r="K36" s="142"/>
      <c r="L36" s="142"/>
      <c r="M36" s="142"/>
      <c r="N36" s="142"/>
      <c r="O36" s="142"/>
      <c r="P36" s="142"/>
      <c r="Q36" s="142"/>
      <c r="R36" s="142"/>
      <c r="S36" s="142"/>
    </row>
    <row r="37" spans="4:19" ht="21" x14ac:dyDescent="0.35">
      <c r="D37" s="142"/>
      <c r="E37" s="142"/>
      <c r="F37" s="142"/>
      <c r="G37" s="142"/>
      <c r="H37" s="142"/>
      <c r="I37" s="142"/>
      <c r="J37" s="142"/>
      <c r="K37" s="142"/>
      <c r="L37" s="142"/>
      <c r="M37" s="142"/>
      <c r="N37" s="142"/>
      <c r="O37" s="142"/>
      <c r="P37" s="142"/>
      <c r="Q37" s="142"/>
      <c r="R37" s="142"/>
      <c r="S37" s="142"/>
    </row>
    <row r="38" spans="4:19" ht="21" x14ac:dyDescent="0.35">
      <c r="D38" s="142"/>
      <c r="E38" s="142"/>
      <c r="F38" s="142"/>
      <c r="G38" s="142"/>
      <c r="H38" s="142"/>
      <c r="I38" s="142"/>
      <c r="J38" s="142"/>
      <c r="K38" s="142"/>
      <c r="L38" s="142"/>
      <c r="M38" s="142"/>
      <c r="N38" s="142"/>
      <c r="O38" s="142"/>
      <c r="P38" s="142"/>
      <c r="Q38" s="142"/>
      <c r="R38" s="142"/>
      <c r="S38" s="142"/>
    </row>
    <row r="39" spans="4:19" ht="21" x14ac:dyDescent="0.35">
      <c r="D39" s="142"/>
      <c r="E39" s="142"/>
      <c r="F39" s="142"/>
      <c r="G39" s="142"/>
      <c r="H39" s="142"/>
      <c r="I39" s="142"/>
      <c r="J39" s="142"/>
      <c r="K39" s="142"/>
      <c r="L39" s="142"/>
      <c r="M39" s="142"/>
      <c r="N39" s="142"/>
      <c r="O39" s="142"/>
      <c r="P39" s="142"/>
      <c r="Q39" s="142"/>
      <c r="R39" s="142"/>
      <c r="S39" s="142"/>
    </row>
    <row r="40" spans="4:19" ht="21" x14ac:dyDescent="0.35">
      <c r="D40" s="142"/>
      <c r="E40" s="142"/>
      <c r="F40" s="142"/>
      <c r="G40" s="142"/>
      <c r="H40" s="142"/>
      <c r="I40" s="142"/>
      <c r="J40" s="142"/>
      <c r="K40" s="142"/>
      <c r="L40" s="142"/>
      <c r="M40" s="142"/>
      <c r="N40" s="142"/>
      <c r="O40" s="142"/>
      <c r="P40" s="142"/>
      <c r="Q40" s="142"/>
      <c r="R40" s="142"/>
      <c r="S40" s="142"/>
    </row>
    <row r="41" spans="4:19" ht="21" x14ac:dyDescent="0.35">
      <c r="D41" s="142"/>
      <c r="E41" s="142"/>
      <c r="F41" s="142"/>
      <c r="G41" s="142"/>
      <c r="H41" s="142"/>
      <c r="I41" s="142"/>
      <c r="J41" s="142"/>
      <c r="K41" s="142"/>
      <c r="L41" s="142"/>
      <c r="M41" s="142"/>
      <c r="N41" s="142"/>
      <c r="O41" s="142"/>
      <c r="P41" s="142"/>
      <c r="Q41" s="142"/>
      <c r="R41" s="142"/>
      <c r="S41" s="142"/>
    </row>
    <row r="42" spans="4:19" ht="21" x14ac:dyDescent="0.35">
      <c r="D42" s="142"/>
      <c r="E42" s="142"/>
      <c r="F42" s="142"/>
      <c r="G42" s="142"/>
      <c r="H42" s="142"/>
      <c r="I42" s="142"/>
      <c r="J42" s="142"/>
      <c r="K42" s="142"/>
      <c r="L42" s="142"/>
      <c r="M42" s="142"/>
      <c r="N42" s="142"/>
      <c r="O42" s="142"/>
      <c r="P42" s="142"/>
      <c r="Q42" s="142"/>
      <c r="R42" s="142"/>
      <c r="S42" s="142"/>
    </row>
    <row r="43" spans="4:19" ht="21" x14ac:dyDescent="0.35">
      <c r="D43" s="142"/>
      <c r="E43" s="142"/>
      <c r="F43" s="142"/>
      <c r="G43" s="142"/>
      <c r="H43" s="142"/>
      <c r="I43" s="142"/>
      <c r="J43" s="142"/>
      <c r="K43" s="142"/>
      <c r="L43" s="142"/>
      <c r="M43" s="142"/>
      <c r="N43" s="142"/>
      <c r="O43" s="142"/>
      <c r="P43" s="142"/>
      <c r="Q43" s="142"/>
      <c r="R43" s="142"/>
      <c r="S43" s="142"/>
    </row>
    <row r="44" spans="4:19" ht="21" x14ac:dyDescent="0.35">
      <c r="D44" s="142"/>
      <c r="E44" s="142"/>
      <c r="F44" s="142"/>
      <c r="G44" s="142"/>
      <c r="H44" s="142"/>
      <c r="I44" s="142"/>
      <c r="J44" s="142"/>
      <c r="K44" s="142"/>
      <c r="L44" s="142"/>
      <c r="M44" s="142"/>
      <c r="N44" s="142"/>
      <c r="O44" s="142"/>
      <c r="P44" s="142"/>
      <c r="Q44" s="142"/>
      <c r="R44" s="142"/>
      <c r="S44" s="142"/>
    </row>
    <row r="45" spans="4:19" ht="21" x14ac:dyDescent="0.35">
      <c r="D45" s="142"/>
      <c r="E45" s="142"/>
      <c r="F45" s="142"/>
      <c r="G45" s="142"/>
      <c r="H45" s="142"/>
      <c r="I45" s="142"/>
      <c r="J45" s="142"/>
      <c r="K45" s="142"/>
      <c r="L45" s="142"/>
      <c r="M45" s="142"/>
      <c r="N45" s="142"/>
      <c r="O45" s="142"/>
      <c r="P45" s="142"/>
      <c r="Q45" s="142"/>
      <c r="R45" s="142"/>
      <c r="S45" s="142"/>
    </row>
  </sheetData>
  <dataValidations count="1">
    <dataValidation type="list" allowBlank="1" showInputMessage="1" showErrorMessage="1" sqref="N5" xr:uid="{ECE48E99-15B1-4C0F-922A-6731BE0DB063}">
      <formula1>$G$5:$G$14</formula1>
    </dataValidation>
  </dataValidations>
  <hyperlinks>
    <hyperlink ref="A1" location="CONTENT!A1" display="CONTENT!A1" xr:uid="{F2F225D9-28CA-429C-88B4-6BCC31A878E2}"/>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5A98E-4A7F-49F6-A871-9CA4C71007B6}">
  <sheetPr>
    <tabColor rgb="FFEEDDFF"/>
  </sheetPr>
  <dimension ref="A1:L119"/>
  <sheetViews>
    <sheetView showGridLines="0" zoomScaleNormal="100" workbookViewId="0"/>
  </sheetViews>
  <sheetFormatPr defaultRowHeight="15" x14ac:dyDescent="0.25"/>
  <cols>
    <col min="1" max="1" width="16.140625" customWidth="1"/>
    <col min="2" max="2" width="157.140625" customWidth="1"/>
  </cols>
  <sheetData>
    <row r="1" spans="1:12" s="139" customFormat="1" ht="30" customHeight="1" thickBot="1" x14ac:dyDescent="0.4">
      <c r="A1" s="140" t="str" cm="1">
        <f t="array" aca="1" ref="A1" ca="1">MID(CELL("filename",A1),FIND("]",CELL("filename",A1))+1,255)</f>
        <v>2_3_Array Formulas</v>
      </c>
      <c r="B1" s="138"/>
      <c r="C1" s="138"/>
      <c r="D1" s="138"/>
      <c r="E1" s="138"/>
      <c r="F1" s="138"/>
      <c r="G1" s="138"/>
      <c r="H1" s="138"/>
      <c r="I1" s="138"/>
      <c r="J1" s="138"/>
      <c r="K1" s="138"/>
      <c r="L1" s="138"/>
    </row>
    <row r="3" spans="1:12" ht="21" x14ac:dyDescent="0.25">
      <c r="A3" s="198" t="s">
        <v>490</v>
      </c>
    </row>
    <row r="4" spans="1:12" ht="21" x14ac:dyDescent="0.25">
      <c r="A4" s="280" t="s">
        <v>491</v>
      </c>
    </row>
    <row r="5" spans="1:12" ht="21.75" thickBot="1" x14ac:dyDescent="0.3">
      <c r="B5" s="199"/>
    </row>
    <row r="6" spans="1:12" ht="24" x14ac:dyDescent="0.25">
      <c r="A6" s="173" t="s">
        <v>492</v>
      </c>
      <c r="B6" s="173"/>
    </row>
    <row r="7" spans="1:12" ht="21" x14ac:dyDescent="0.25">
      <c r="B7" s="282"/>
    </row>
    <row r="8" spans="1:12" ht="21" x14ac:dyDescent="0.25">
      <c r="A8" s="283" t="s">
        <v>512</v>
      </c>
      <c r="B8" s="285" t="s">
        <v>544</v>
      </c>
    </row>
    <row r="9" spans="1:12" ht="21" x14ac:dyDescent="0.25">
      <c r="A9" s="283" t="s">
        <v>513</v>
      </c>
      <c r="B9" s="286" t="s">
        <v>515</v>
      </c>
    </row>
    <row r="10" spans="1:12" ht="21" x14ac:dyDescent="0.25">
      <c r="A10" s="283" t="s">
        <v>514</v>
      </c>
      <c r="B10" s="286" t="s">
        <v>528</v>
      </c>
    </row>
    <row r="11" spans="1:12" ht="21" x14ac:dyDescent="0.25">
      <c r="B11" s="287" t="s">
        <v>545</v>
      </c>
    </row>
    <row r="12" spans="1:12" ht="15.75" thickBot="1" x14ac:dyDescent="0.3"/>
    <row r="13" spans="1:12" ht="24" x14ac:dyDescent="0.25">
      <c r="A13" s="173" t="s">
        <v>493</v>
      </c>
      <c r="B13" s="173"/>
    </row>
    <row r="14" spans="1:12" ht="21" x14ac:dyDescent="0.25">
      <c r="B14" s="282"/>
    </row>
    <row r="15" spans="1:12" ht="21" x14ac:dyDescent="0.25">
      <c r="A15" s="283" t="s">
        <v>512</v>
      </c>
      <c r="B15" s="285" t="s">
        <v>546</v>
      </c>
    </row>
    <row r="16" spans="1:12" ht="21" x14ac:dyDescent="0.25">
      <c r="A16" s="283" t="s">
        <v>513</v>
      </c>
      <c r="B16" s="286" t="s">
        <v>516</v>
      </c>
    </row>
    <row r="17" spans="1:2" ht="21" x14ac:dyDescent="0.25">
      <c r="A17" s="283" t="s">
        <v>514</v>
      </c>
      <c r="B17" s="286" t="s">
        <v>529</v>
      </c>
    </row>
    <row r="18" spans="1:2" ht="21" x14ac:dyDescent="0.25">
      <c r="B18" s="287" t="s">
        <v>547</v>
      </c>
    </row>
    <row r="19" spans="1:2" ht="15.75" thickBot="1" x14ac:dyDescent="0.3"/>
    <row r="20" spans="1:2" ht="24" x14ac:dyDescent="0.25">
      <c r="A20" s="173" t="s">
        <v>494</v>
      </c>
      <c r="B20" s="173"/>
    </row>
    <row r="21" spans="1:2" ht="21" x14ac:dyDescent="0.25">
      <c r="B21" s="282"/>
    </row>
    <row r="22" spans="1:2" ht="21" x14ac:dyDescent="0.25">
      <c r="A22" s="283" t="s">
        <v>512</v>
      </c>
      <c r="B22" s="285" t="s">
        <v>548</v>
      </c>
    </row>
    <row r="23" spans="1:2" ht="21" x14ac:dyDescent="0.25">
      <c r="A23" s="283" t="s">
        <v>513</v>
      </c>
      <c r="B23" s="286" t="s">
        <v>517</v>
      </c>
    </row>
    <row r="24" spans="1:2" ht="21" x14ac:dyDescent="0.25">
      <c r="A24" s="283" t="s">
        <v>514</v>
      </c>
      <c r="B24" s="286" t="s">
        <v>530</v>
      </c>
    </row>
    <row r="25" spans="1:2" ht="21" x14ac:dyDescent="0.25">
      <c r="B25" s="287" t="s">
        <v>549</v>
      </c>
    </row>
    <row r="26" spans="1:2" ht="15.75" thickBot="1" x14ac:dyDescent="0.3"/>
    <row r="27" spans="1:2" ht="24" x14ac:dyDescent="0.25">
      <c r="A27" s="173" t="s">
        <v>495</v>
      </c>
      <c r="B27" s="173"/>
    </row>
    <row r="28" spans="1:2" ht="21" x14ac:dyDescent="0.25">
      <c r="B28" s="282"/>
    </row>
    <row r="29" spans="1:2" ht="21" x14ac:dyDescent="0.25">
      <c r="A29" s="283" t="s">
        <v>512</v>
      </c>
      <c r="B29" s="285" t="s">
        <v>550</v>
      </c>
    </row>
    <row r="30" spans="1:2" ht="21" x14ac:dyDescent="0.25">
      <c r="A30" s="283" t="s">
        <v>513</v>
      </c>
      <c r="B30" s="286" t="s">
        <v>518</v>
      </c>
    </row>
    <row r="31" spans="1:2" ht="21" x14ac:dyDescent="0.25">
      <c r="A31" s="283" t="s">
        <v>514</v>
      </c>
      <c r="B31" s="286" t="s">
        <v>531</v>
      </c>
    </row>
    <row r="32" spans="1:2" ht="21" x14ac:dyDescent="0.25">
      <c r="B32" s="287" t="s">
        <v>551</v>
      </c>
    </row>
    <row r="33" spans="1:2" ht="15.75" thickBot="1" x14ac:dyDescent="0.3"/>
    <row r="34" spans="1:2" ht="24" x14ac:dyDescent="0.25">
      <c r="A34" s="173" t="s">
        <v>496</v>
      </c>
      <c r="B34" s="173"/>
    </row>
    <row r="35" spans="1:2" ht="21" x14ac:dyDescent="0.25">
      <c r="B35" s="282"/>
    </row>
    <row r="36" spans="1:2" ht="21" x14ac:dyDescent="0.25">
      <c r="A36" s="283" t="s">
        <v>512</v>
      </c>
      <c r="B36" s="285" t="s">
        <v>552</v>
      </c>
    </row>
    <row r="37" spans="1:2" ht="21" x14ac:dyDescent="0.25">
      <c r="A37" s="283" t="s">
        <v>513</v>
      </c>
      <c r="B37" s="286" t="s">
        <v>519</v>
      </c>
    </row>
    <row r="38" spans="1:2" ht="21" x14ac:dyDescent="0.25">
      <c r="A38" s="283" t="s">
        <v>514</v>
      </c>
      <c r="B38" s="286" t="s">
        <v>532</v>
      </c>
    </row>
    <row r="39" spans="1:2" ht="21" x14ac:dyDescent="0.25">
      <c r="B39" s="287" t="s">
        <v>553</v>
      </c>
    </row>
    <row r="40" spans="1:2" ht="15.75" thickBot="1" x14ac:dyDescent="0.3"/>
    <row r="41" spans="1:2" ht="24" x14ac:dyDescent="0.25">
      <c r="A41" s="173" t="s">
        <v>497</v>
      </c>
      <c r="B41" s="173"/>
    </row>
    <row r="42" spans="1:2" ht="21" x14ac:dyDescent="0.25">
      <c r="B42" s="282"/>
    </row>
    <row r="43" spans="1:2" ht="21" x14ac:dyDescent="0.25">
      <c r="A43" s="283" t="s">
        <v>512</v>
      </c>
      <c r="B43" s="285" t="s">
        <v>554</v>
      </c>
    </row>
    <row r="44" spans="1:2" ht="21" x14ac:dyDescent="0.25">
      <c r="A44" s="283" t="s">
        <v>513</v>
      </c>
      <c r="B44" s="286" t="s">
        <v>520</v>
      </c>
    </row>
    <row r="45" spans="1:2" ht="21" x14ac:dyDescent="0.25">
      <c r="A45" s="283" t="s">
        <v>514</v>
      </c>
      <c r="B45" s="286" t="s">
        <v>533</v>
      </c>
    </row>
    <row r="46" spans="1:2" ht="21" x14ac:dyDescent="0.25">
      <c r="B46" s="287" t="s">
        <v>555</v>
      </c>
    </row>
    <row r="47" spans="1:2" ht="15.75" thickBot="1" x14ac:dyDescent="0.3"/>
    <row r="48" spans="1:2" ht="24" x14ac:dyDescent="0.25">
      <c r="A48" s="173" t="s">
        <v>511</v>
      </c>
      <c r="B48" s="173"/>
    </row>
    <row r="49" spans="1:2" ht="21" x14ac:dyDescent="0.25">
      <c r="B49" s="282"/>
    </row>
    <row r="50" spans="1:2" ht="21" x14ac:dyDescent="0.25">
      <c r="A50" s="283" t="s">
        <v>512</v>
      </c>
      <c r="B50" s="285" t="s">
        <v>556</v>
      </c>
    </row>
    <row r="51" spans="1:2" ht="21" x14ac:dyDescent="0.25">
      <c r="A51" s="283" t="s">
        <v>513</v>
      </c>
      <c r="B51" s="286" t="s">
        <v>521</v>
      </c>
    </row>
    <row r="52" spans="1:2" ht="21" x14ac:dyDescent="0.25">
      <c r="A52" s="283" t="s">
        <v>514</v>
      </c>
      <c r="B52" s="286" t="s">
        <v>534</v>
      </c>
    </row>
    <row r="53" spans="1:2" ht="21" x14ac:dyDescent="0.25">
      <c r="B53" s="287" t="s">
        <v>557</v>
      </c>
    </row>
    <row r="54" spans="1:2" ht="21" x14ac:dyDescent="0.25">
      <c r="B54" s="198" t="s">
        <v>498</v>
      </c>
    </row>
    <row r="55" spans="1:2" ht="21" x14ac:dyDescent="0.25">
      <c r="B55" s="280" t="s">
        <v>499</v>
      </c>
    </row>
    <row r="56" spans="1:2" ht="21.75" thickBot="1" x14ac:dyDescent="0.3">
      <c r="B56" s="199"/>
    </row>
    <row r="57" spans="1:2" ht="24" x14ac:dyDescent="0.25">
      <c r="A57" s="173" t="s">
        <v>500</v>
      </c>
      <c r="B57" s="173"/>
    </row>
    <row r="58" spans="1:2" ht="21" x14ac:dyDescent="0.25">
      <c r="B58" s="282"/>
    </row>
    <row r="59" spans="1:2" ht="21" x14ac:dyDescent="0.25">
      <c r="A59" s="283" t="s">
        <v>512</v>
      </c>
      <c r="B59" s="285" t="s">
        <v>558</v>
      </c>
    </row>
    <row r="60" spans="1:2" ht="21" x14ac:dyDescent="0.25">
      <c r="A60" s="283" t="s">
        <v>513</v>
      </c>
      <c r="B60" s="286" t="s">
        <v>522</v>
      </c>
    </row>
    <row r="61" spans="1:2" ht="21" x14ac:dyDescent="0.25">
      <c r="A61" s="283" t="s">
        <v>514</v>
      </c>
      <c r="B61" s="286" t="s">
        <v>535</v>
      </c>
    </row>
    <row r="62" spans="1:2" ht="21" x14ac:dyDescent="0.25">
      <c r="B62" s="287" t="s">
        <v>559</v>
      </c>
    </row>
    <row r="63" spans="1:2" ht="21" x14ac:dyDescent="0.25">
      <c r="B63" s="287" t="s">
        <v>560</v>
      </c>
    </row>
    <row r="64" spans="1:2" ht="15.75" thickBot="1" x14ac:dyDescent="0.3"/>
    <row r="65" spans="1:2" ht="24" x14ac:dyDescent="0.25">
      <c r="A65" s="173" t="s">
        <v>501</v>
      </c>
      <c r="B65" s="173"/>
    </row>
    <row r="66" spans="1:2" ht="21" x14ac:dyDescent="0.25">
      <c r="B66" s="282"/>
    </row>
    <row r="67" spans="1:2" ht="21" x14ac:dyDescent="0.25">
      <c r="A67" s="283" t="s">
        <v>512</v>
      </c>
      <c r="B67" s="285" t="s">
        <v>561</v>
      </c>
    </row>
    <row r="68" spans="1:2" ht="21" x14ac:dyDescent="0.25">
      <c r="A68" s="283" t="s">
        <v>513</v>
      </c>
      <c r="B68" s="286" t="s">
        <v>523</v>
      </c>
    </row>
    <row r="69" spans="1:2" ht="21" x14ac:dyDescent="0.25">
      <c r="A69" s="283" t="s">
        <v>514</v>
      </c>
      <c r="B69" s="286" t="s">
        <v>536</v>
      </c>
    </row>
    <row r="70" spans="1:2" ht="21" x14ac:dyDescent="0.25">
      <c r="B70" s="287" t="s">
        <v>562</v>
      </c>
    </row>
    <row r="71" spans="1:2" ht="21" x14ac:dyDescent="0.25">
      <c r="B71" s="287" t="s">
        <v>563</v>
      </c>
    </row>
    <row r="72" spans="1:2" ht="15.75" thickBot="1" x14ac:dyDescent="0.3"/>
    <row r="73" spans="1:2" ht="24" x14ac:dyDescent="0.25">
      <c r="A73" s="173" t="s">
        <v>502</v>
      </c>
      <c r="B73" s="173"/>
    </row>
    <row r="74" spans="1:2" ht="21" x14ac:dyDescent="0.25">
      <c r="B74" s="282"/>
    </row>
    <row r="75" spans="1:2" ht="21" x14ac:dyDescent="0.25">
      <c r="A75" s="283" t="s">
        <v>512</v>
      </c>
      <c r="B75" s="285" t="s">
        <v>564</v>
      </c>
    </row>
    <row r="76" spans="1:2" ht="21" x14ac:dyDescent="0.25">
      <c r="A76" s="283" t="s">
        <v>513</v>
      </c>
      <c r="B76" s="286" t="s">
        <v>524</v>
      </c>
    </row>
    <row r="77" spans="1:2" ht="21" x14ac:dyDescent="0.25">
      <c r="A77" s="283" t="s">
        <v>514</v>
      </c>
      <c r="B77" s="286" t="s">
        <v>537</v>
      </c>
    </row>
    <row r="78" spans="1:2" ht="21" x14ac:dyDescent="0.25">
      <c r="B78" s="287" t="s">
        <v>565</v>
      </c>
    </row>
    <row r="79" spans="1:2" ht="15.75" thickBot="1" x14ac:dyDescent="0.3"/>
    <row r="80" spans="1:2" ht="24" x14ac:dyDescent="0.25">
      <c r="A80" s="173" t="s">
        <v>503</v>
      </c>
      <c r="B80" s="173"/>
    </row>
    <row r="81" spans="1:2" ht="21" x14ac:dyDescent="0.25">
      <c r="B81" s="282"/>
    </row>
    <row r="82" spans="1:2" ht="21" x14ac:dyDescent="0.25">
      <c r="A82" s="283" t="s">
        <v>512</v>
      </c>
      <c r="B82" s="285" t="s">
        <v>566</v>
      </c>
    </row>
    <row r="83" spans="1:2" ht="21" x14ac:dyDescent="0.25">
      <c r="A83" s="283" t="s">
        <v>513</v>
      </c>
      <c r="B83" s="286" t="s">
        <v>525</v>
      </c>
    </row>
    <row r="84" spans="1:2" ht="21" x14ac:dyDescent="0.25">
      <c r="A84" s="283" t="s">
        <v>514</v>
      </c>
      <c r="B84" s="286" t="s">
        <v>538</v>
      </c>
    </row>
    <row r="85" spans="1:2" ht="21" x14ac:dyDescent="0.25">
      <c r="B85" s="287" t="s">
        <v>567</v>
      </c>
    </row>
    <row r="86" spans="1:2" ht="15.75" thickBot="1" x14ac:dyDescent="0.3"/>
    <row r="87" spans="1:2" ht="24" x14ac:dyDescent="0.25">
      <c r="A87" s="173" t="s">
        <v>504</v>
      </c>
      <c r="B87" s="173"/>
    </row>
    <row r="88" spans="1:2" ht="21" x14ac:dyDescent="0.25">
      <c r="B88" s="282"/>
    </row>
    <row r="89" spans="1:2" ht="21" x14ac:dyDescent="0.25">
      <c r="A89" s="283" t="s">
        <v>512</v>
      </c>
      <c r="B89" s="285" t="s">
        <v>568</v>
      </c>
    </row>
    <row r="90" spans="1:2" ht="21" x14ac:dyDescent="0.25">
      <c r="A90" s="283" t="s">
        <v>513</v>
      </c>
      <c r="B90" s="286" t="s">
        <v>526</v>
      </c>
    </row>
    <row r="91" spans="1:2" ht="21" x14ac:dyDescent="0.25">
      <c r="A91" s="283" t="s">
        <v>514</v>
      </c>
      <c r="B91" s="286" t="s">
        <v>539</v>
      </c>
    </row>
    <row r="92" spans="1:2" ht="21" x14ac:dyDescent="0.25">
      <c r="B92" s="287" t="s">
        <v>569</v>
      </c>
    </row>
    <row r="93" spans="1:2" ht="15.75" thickBot="1" x14ac:dyDescent="0.3"/>
    <row r="94" spans="1:2" ht="24" x14ac:dyDescent="0.25">
      <c r="A94" s="173" t="s">
        <v>505</v>
      </c>
      <c r="B94" s="173"/>
    </row>
    <row r="95" spans="1:2" ht="21" x14ac:dyDescent="0.25">
      <c r="B95" s="282"/>
    </row>
    <row r="96" spans="1:2" ht="21" x14ac:dyDescent="0.25">
      <c r="A96" s="283" t="s">
        <v>512</v>
      </c>
      <c r="B96" s="285" t="s">
        <v>543</v>
      </c>
    </row>
    <row r="97" spans="1:2" ht="21" x14ac:dyDescent="0.25">
      <c r="A97" s="283" t="s">
        <v>513</v>
      </c>
      <c r="B97" s="286" t="s">
        <v>527</v>
      </c>
    </row>
    <row r="98" spans="1:2" ht="21" x14ac:dyDescent="0.25">
      <c r="A98" s="283" t="s">
        <v>514</v>
      </c>
      <c r="B98" s="286" t="s">
        <v>540</v>
      </c>
    </row>
    <row r="99" spans="1:2" ht="21" x14ac:dyDescent="0.25">
      <c r="B99" s="287" t="s">
        <v>570</v>
      </c>
    </row>
    <row r="100" spans="1:2" ht="21" x14ac:dyDescent="0.25">
      <c r="B100" s="198" t="s">
        <v>506</v>
      </c>
    </row>
    <row r="101" spans="1:2" ht="21" x14ac:dyDescent="0.25">
      <c r="B101" s="280" t="s">
        <v>507</v>
      </c>
    </row>
    <row r="102" spans="1:2" ht="21.75" thickBot="1" x14ac:dyDescent="0.3">
      <c r="B102" s="199"/>
    </row>
    <row r="103" spans="1:2" ht="24" x14ac:dyDescent="0.25">
      <c r="A103" s="173" t="s">
        <v>508</v>
      </c>
      <c r="B103" s="173"/>
    </row>
    <row r="104" spans="1:2" ht="21" x14ac:dyDescent="0.25">
      <c r="B104" s="282"/>
    </row>
    <row r="105" spans="1:2" ht="21" x14ac:dyDescent="0.25">
      <c r="B105" s="284" t="s">
        <v>541</v>
      </c>
    </row>
    <row r="106" spans="1:2" ht="21" x14ac:dyDescent="0.25">
      <c r="B106" s="287" t="s">
        <v>571</v>
      </c>
    </row>
    <row r="107" spans="1:2" ht="21" x14ac:dyDescent="0.25">
      <c r="B107" s="287" t="s">
        <v>572</v>
      </c>
    </row>
    <row r="108" spans="1:2" ht="15.75" thickBot="1" x14ac:dyDescent="0.3"/>
    <row r="109" spans="1:2" ht="24" x14ac:dyDescent="0.25">
      <c r="A109" s="173" t="s">
        <v>509</v>
      </c>
      <c r="B109" s="173"/>
    </row>
    <row r="110" spans="1:2" ht="21" x14ac:dyDescent="0.25">
      <c r="B110" s="282"/>
    </row>
    <row r="111" spans="1:2" ht="21" x14ac:dyDescent="0.25">
      <c r="B111" s="284" t="s">
        <v>542</v>
      </c>
    </row>
    <row r="112" spans="1:2" ht="21" x14ac:dyDescent="0.25">
      <c r="B112" s="287" t="s">
        <v>510</v>
      </c>
    </row>
    <row r="114" spans="1:2" ht="21.75" thickBot="1" x14ac:dyDescent="0.4">
      <c r="B114" s="142"/>
    </row>
    <row r="115" spans="1:2" ht="24" x14ac:dyDescent="0.25">
      <c r="A115" s="173" t="s">
        <v>443</v>
      </c>
      <c r="B115" s="173"/>
    </row>
    <row r="116" spans="1:2" ht="21" x14ac:dyDescent="0.25">
      <c r="B116" s="199"/>
    </row>
    <row r="117" spans="1:2" ht="21" x14ac:dyDescent="0.25">
      <c r="A117" s="288" t="s">
        <v>445</v>
      </c>
      <c r="B117" s="204" t="s">
        <v>639</v>
      </c>
    </row>
    <row r="118" spans="1:2" ht="21" x14ac:dyDescent="0.25">
      <c r="A118" s="288"/>
      <c r="B118" s="203" t="s">
        <v>640</v>
      </c>
    </row>
    <row r="119" spans="1:2" ht="28.5" customHeight="1" x14ac:dyDescent="0.25">
      <c r="A119" s="288" t="s">
        <v>445</v>
      </c>
      <c r="B119" s="204" t="s">
        <v>638</v>
      </c>
    </row>
  </sheetData>
  <hyperlinks>
    <hyperlink ref="A1" location="CONTENT!A1" display="CONTENT!A1" xr:uid="{3BB56D3B-850B-4E0D-B2FC-E4AAABA7D569}"/>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366D7-F477-41FB-9DA3-6CCFC5A5526F}">
  <sheetPr>
    <tabColor rgb="FFEEDDFF"/>
  </sheetPr>
  <dimension ref="A1:V67"/>
  <sheetViews>
    <sheetView showGridLines="0" zoomScaleNormal="100" workbookViewId="0"/>
  </sheetViews>
  <sheetFormatPr defaultRowHeight="18" customHeight="1" x14ac:dyDescent="0.25"/>
  <cols>
    <col min="1" max="1" width="5.28515625" customWidth="1"/>
    <col min="2" max="10" width="16.85546875" customWidth="1"/>
    <col min="11" max="11" width="11.28515625" bestFit="1" customWidth="1"/>
    <col min="12" max="12" width="12.140625" customWidth="1"/>
    <col min="13" max="13" width="4.140625" bestFit="1" customWidth="1"/>
    <col min="14" max="14" width="4.85546875" bestFit="1" customWidth="1"/>
    <col min="15" max="15" width="7.5703125" bestFit="1" customWidth="1"/>
    <col min="16" max="16" width="9.7109375" customWidth="1"/>
    <col min="17" max="17" width="12.140625" customWidth="1"/>
    <col min="18" max="18" width="4.5703125" bestFit="1" customWidth="1"/>
    <col min="19" max="19" width="5.140625" bestFit="1" customWidth="1"/>
    <col min="20" max="20" width="4.42578125" bestFit="1" customWidth="1"/>
    <col min="21" max="21" width="9.7109375" customWidth="1"/>
    <col min="22" max="22" width="12.140625" customWidth="1"/>
    <col min="23" max="23" width="9.7109375" customWidth="1"/>
  </cols>
  <sheetData>
    <row r="1" spans="1:22" s="139" customFormat="1" ht="30" customHeight="1" thickBot="1" x14ac:dyDescent="0.4">
      <c r="A1" s="140" t="str" cm="1">
        <f t="array" aca="1" ref="A1" ca="1">MID(CELL("filename",A1),FIND("]",CELL("filename",A1))+1,255)</f>
        <v>2_3_Array</v>
      </c>
      <c r="B1" s="138"/>
      <c r="C1" s="138"/>
      <c r="D1" s="138"/>
      <c r="E1" s="138"/>
      <c r="F1" s="138"/>
      <c r="G1" s="138"/>
      <c r="H1" s="138"/>
      <c r="I1" s="138"/>
      <c r="J1" s="138"/>
      <c r="K1" s="138"/>
      <c r="L1" s="138"/>
      <c r="M1" s="138"/>
      <c r="N1" s="138"/>
      <c r="O1" s="271" t="s">
        <v>469</v>
      </c>
      <c r="Q1" s="138"/>
      <c r="V1" s="138"/>
    </row>
    <row r="2" spans="1:22" s="142" customFormat="1" ht="18" customHeight="1" x14ac:dyDescent="0.35">
      <c r="O2" s="272" t="s">
        <v>470</v>
      </c>
    </row>
    <row r="3" spans="1:22" s="142" customFormat="1" ht="18" customHeight="1" x14ac:dyDescent="0.35">
      <c r="A3" s="198" t="s">
        <v>471</v>
      </c>
    </row>
    <row r="4" spans="1:22" s="142" customFormat="1" ht="18" customHeight="1" x14ac:dyDescent="0.35">
      <c r="A4" s="278" t="s">
        <v>445</v>
      </c>
      <c r="B4" s="279" t="s">
        <v>472</v>
      </c>
    </row>
    <row r="5" spans="1:22" s="142" customFormat="1" ht="18" customHeight="1" x14ac:dyDescent="0.35">
      <c r="A5" s="278" t="s">
        <v>445</v>
      </c>
      <c r="B5" s="279" t="s">
        <v>473</v>
      </c>
    </row>
    <row r="6" spans="1:22" s="142" customFormat="1" ht="18" customHeight="1" x14ac:dyDescent="0.35">
      <c r="A6" s="278" t="s">
        <v>445</v>
      </c>
      <c r="B6" s="279" t="s">
        <v>474</v>
      </c>
    </row>
    <row r="7" spans="1:22" s="142" customFormat="1" ht="18" customHeight="1" x14ac:dyDescent="0.35"/>
    <row r="8" spans="1:22" s="142" customFormat="1" ht="18" customHeight="1" x14ac:dyDescent="0.35">
      <c r="A8" s="237" t="s">
        <v>476</v>
      </c>
    </row>
    <row r="9" spans="1:22" s="142" customFormat="1" ht="18" customHeight="1" x14ac:dyDescent="0.35">
      <c r="A9" s="237" t="s">
        <v>477</v>
      </c>
    </row>
    <row r="10" spans="1:22" s="142" customFormat="1" ht="18" customHeight="1" x14ac:dyDescent="0.35">
      <c r="A10" s="278" t="s">
        <v>445</v>
      </c>
      <c r="B10" s="204" t="s">
        <v>478</v>
      </c>
    </row>
    <row r="11" spans="1:22" s="142" customFormat="1" ht="18" customHeight="1" x14ac:dyDescent="0.35">
      <c r="A11" s="278" t="s">
        <v>445</v>
      </c>
      <c r="B11" s="204" t="s">
        <v>479</v>
      </c>
    </row>
    <row r="12" spans="1:22" s="142" customFormat="1" ht="18" customHeight="1" x14ac:dyDescent="0.35">
      <c r="A12" s="278" t="s">
        <v>445</v>
      </c>
      <c r="B12" s="204" t="s">
        <v>480</v>
      </c>
    </row>
    <row r="13" spans="1:22" s="142" customFormat="1" ht="18" customHeight="1" x14ac:dyDescent="0.35">
      <c r="A13" s="278"/>
      <c r="B13" s="204"/>
    </row>
    <row r="14" spans="1:22" s="142" customFormat="1" ht="18" customHeight="1" x14ac:dyDescent="0.35">
      <c r="A14" s="142" t="s">
        <v>483</v>
      </c>
      <c r="B14" s="204"/>
      <c r="F14" s="243" t="s">
        <v>463</v>
      </c>
    </row>
    <row r="15" spans="1:22" s="142" customFormat="1" ht="18" customHeight="1" x14ac:dyDescent="0.35">
      <c r="A15" s="142" t="s">
        <v>484</v>
      </c>
      <c r="B15" s="204"/>
      <c r="F15" s="243" t="s">
        <v>463</v>
      </c>
    </row>
    <row r="16" spans="1:22" s="142" customFormat="1" ht="18" customHeight="1" x14ac:dyDescent="0.35">
      <c r="A16" s="142" t="s">
        <v>485</v>
      </c>
      <c r="B16" s="204"/>
      <c r="F16" s="243" t="s">
        <v>463</v>
      </c>
    </row>
    <row r="17" spans="1:13" s="142" customFormat="1" ht="18" customHeight="1" x14ac:dyDescent="0.35">
      <c r="B17" s="204"/>
    </row>
    <row r="18" spans="1:13" s="142" customFormat="1" ht="18" customHeight="1" x14ac:dyDescent="0.35">
      <c r="A18" s="237" t="s">
        <v>475</v>
      </c>
    </row>
    <row r="19" spans="1:13" s="142" customFormat="1" ht="18" customHeight="1" x14ac:dyDescent="0.35">
      <c r="A19" s="142" t="s">
        <v>486</v>
      </c>
    </row>
    <row r="20" spans="1:13" s="142" customFormat="1" ht="18" customHeight="1" x14ac:dyDescent="0.35">
      <c r="A20" s="142" t="s">
        <v>487</v>
      </c>
    </row>
    <row r="21" spans="1:13" s="142" customFormat="1" ht="18" customHeight="1" x14ac:dyDescent="0.35">
      <c r="A21" s="142" t="s">
        <v>488</v>
      </c>
    </row>
    <row r="22" spans="1:13" s="142" customFormat="1" ht="18" customHeight="1" thickBot="1" x14ac:dyDescent="0.4"/>
    <row r="23" spans="1:13" s="142" customFormat="1" ht="18" customHeight="1" x14ac:dyDescent="0.35">
      <c r="A23" s="173" t="s">
        <v>489</v>
      </c>
      <c r="B23" s="289"/>
      <c r="C23" s="173"/>
      <c r="D23" s="173"/>
      <c r="E23" s="173"/>
      <c r="F23" s="173"/>
      <c r="G23" s="173"/>
      <c r="H23" s="173"/>
      <c r="I23" s="173"/>
      <c r="J23" s="173"/>
      <c r="K23" s="173"/>
      <c r="L23" s="173"/>
      <c r="M23" s="173"/>
    </row>
    <row r="24" spans="1:13" s="142" customFormat="1" ht="22.5" customHeight="1" x14ac:dyDescent="0.35">
      <c r="A24" s="142" t="s">
        <v>576</v>
      </c>
    </row>
    <row r="25" spans="1:13" s="142" customFormat="1" ht="18" customHeight="1" x14ac:dyDescent="0.35">
      <c r="A25" s="142" t="s">
        <v>580</v>
      </c>
    </row>
    <row r="26" spans="1:13" s="142" customFormat="1" ht="18" customHeight="1" x14ac:dyDescent="0.35"/>
    <row r="27" spans="1:13" s="142" customFormat="1" ht="18" customHeight="1" x14ac:dyDescent="0.35">
      <c r="A27" s="142" t="s">
        <v>577</v>
      </c>
    </row>
    <row r="28" spans="1:13" s="142" customFormat="1" ht="18" customHeight="1" x14ac:dyDescent="0.35">
      <c r="A28" s="142" t="s">
        <v>579</v>
      </c>
    </row>
    <row r="29" spans="1:13" s="142" customFormat="1" ht="18" customHeight="1" x14ac:dyDescent="0.35">
      <c r="A29" s="142" t="s">
        <v>578</v>
      </c>
    </row>
    <row r="30" spans="1:13" s="142" customFormat="1" ht="6" customHeight="1" x14ac:dyDescent="0.35"/>
    <row r="31" spans="1:13" s="142" customFormat="1" ht="53.25" customHeight="1" x14ac:dyDescent="0.35">
      <c r="C31" s="295" t="s">
        <v>581</v>
      </c>
      <c r="D31" s="295" t="s">
        <v>582</v>
      </c>
      <c r="E31" s="295" t="s">
        <v>583</v>
      </c>
    </row>
    <row r="32" spans="1:13" s="142" customFormat="1" ht="4.5" customHeight="1" x14ac:dyDescent="0.35">
      <c r="C32" s="296"/>
      <c r="D32" s="297"/>
      <c r="E32" s="296"/>
    </row>
    <row r="33" spans="1:13" s="142" customFormat="1" ht="18" customHeight="1" x14ac:dyDescent="0.35">
      <c r="B33" s="293" t="s">
        <v>310</v>
      </c>
      <c r="C33" s="294"/>
      <c r="D33" s="294"/>
      <c r="E33" s="294"/>
    </row>
    <row r="34" spans="1:13" s="142" customFormat="1" ht="18" customHeight="1" x14ac:dyDescent="0.35">
      <c r="B34" s="293" t="s">
        <v>310</v>
      </c>
      <c r="C34" s="294"/>
      <c r="D34" s="294"/>
      <c r="E34" s="294"/>
    </row>
    <row r="35" spans="1:13" s="142" customFormat="1" ht="18" customHeight="1" x14ac:dyDescent="0.35">
      <c r="B35" s="293" t="s">
        <v>308</v>
      </c>
      <c r="C35" s="294"/>
      <c r="D35" s="294"/>
      <c r="E35" s="294"/>
    </row>
    <row r="36" spans="1:13" s="142" customFormat="1" ht="18" customHeight="1" x14ac:dyDescent="0.35">
      <c r="B36" s="293" t="s">
        <v>310</v>
      </c>
      <c r="C36" s="294"/>
      <c r="D36" s="294"/>
      <c r="E36" s="294"/>
    </row>
    <row r="37" spans="1:13" s="142" customFormat="1" ht="18" customHeight="1" x14ac:dyDescent="0.35">
      <c r="B37" s="293" t="s">
        <v>307</v>
      </c>
      <c r="C37" s="294"/>
      <c r="D37" s="294"/>
      <c r="E37" s="294"/>
    </row>
    <row r="38" spans="1:13" s="142" customFormat="1" ht="18" customHeight="1" x14ac:dyDescent="0.35">
      <c r="B38" s="293" t="s">
        <v>307</v>
      </c>
      <c r="C38" s="294"/>
      <c r="D38" s="294"/>
      <c r="E38" s="294"/>
    </row>
    <row r="39" spans="1:13" s="142" customFormat="1" ht="18" customHeight="1" x14ac:dyDescent="0.35">
      <c r="B39" s="293" t="s">
        <v>313</v>
      </c>
      <c r="C39" s="294"/>
      <c r="D39" s="294"/>
      <c r="E39" s="294"/>
    </row>
    <row r="40" spans="1:13" s="142" customFormat="1" ht="18" customHeight="1" x14ac:dyDescent="0.35">
      <c r="B40" s="293" t="s">
        <v>308</v>
      </c>
      <c r="C40" s="299"/>
      <c r="D40" s="299"/>
      <c r="E40" s="299"/>
    </row>
    <row r="41" spans="1:13" s="142" customFormat="1" ht="18" customHeight="1" thickBot="1" x14ac:dyDescent="0.4"/>
    <row r="42" spans="1:13" s="142" customFormat="1" ht="18" customHeight="1" x14ac:dyDescent="0.35">
      <c r="A42" s="173" t="s">
        <v>573</v>
      </c>
      <c r="B42" s="289"/>
      <c r="C42" s="173"/>
      <c r="D42" s="173"/>
      <c r="E42" s="173"/>
      <c r="F42" s="173"/>
      <c r="G42" s="173"/>
      <c r="H42" s="173"/>
      <c r="I42" s="173"/>
      <c r="J42" s="173"/>
      <c r="K42" s="173"/>
      <c r="L42" s="173"/>
      <c r="M42" s="173"/>
    </row>
    <row r="43" spans="1:13" s="142" customFormat="1" ht="23.25" customHeight="1" x14ac:dyDescent="0.35">
      <c r="A43" s="281" t="s">
        <v>481</v>
      </c>
    </row>
    <row r="44" spans="1:13" s="142" customFormat="1" ht="18" customHeight="1" x14ac:dyDescent="0.35">
      <c r="A44" s="281" t="s">
        <v>482</v>
      </c>
    </row>
    <row r="45" spans="1:13" s="142" customFormat="1" ht="18" customHeight="1" x14ac:dyDescent="0.35">
      <c r="A45" s="281"/>
    </row>
    <row r="46" spans="1:13" s="142" customFormat="1" ht="18" customHeight="1" x14ac:dyDescent="0.35">
      <c r="A46" s="290" t="s">
        <v>574</v>
      </c>
    </row>
    <row r="47" spans="1:13" s="142" customFormat="1" ht="18" customHeight="1" x14ac:dyDescent="0.35">
      <c r="A47" s="291" t="s">
        <v>575</v>
      </c>
    </row>
    <row r="48" spans="1:13" s="142" customFormat="1" ht="18" customHeight="1" x14ac:dyDescent="0.35">
      <c r="A48" s="291" t="s">
        <v>585</v>
      </c>
    </row>
    <row r="49" spans="1:11" s="142" customFormat="1" ht="5.25" customHeight="1" x14ac:dyDescent="0.35">
      <c r="A49" s="291"/>
    </row>
    <row r="50" spans="1:11" s="142" customFormat="1" ht="37.5" x14ac:dyDescent="0.35">
      <c r="A50" s="291"/>
      <c r="D50" s="298" t="s">
        <v>586</v>
      </c>
      <c r="F50" s="244" t="s">
        <v>584</v>
      </c>
      <c r="H50" s="244" t="s">
        <v>584</v>
      </c>
      <c r="J50" s="244" t="s">
        <v>584</v>
      </c>
    </row>
    <row r="51" spans="1:11" s="142" customFormat="1" ht="5.25" customHeight="1" thickBot="1" x14ac:dyDescent="0.4"/>
    <row r="52" spans="1:11" s="142" customFormat="1" ht="37.5" customHeight="1" thickBot="1" x14ac:dyDescent="0.4">
      <c r="B52" s="356" t="s">
        <v>106</v>
      </c>
      <c r="C52" s="366" t="s">
        <v>587</v>
      </c>
      <c r="D52" s="367" t="s">
        <v>588</v>
      </c>
      <c r="E52" s="366" t="s">
        <v>589</v>
      </c>
      <c r="F52" s="367" t="s">
        <v>590</v>
      </c>
      <c r="G52" s="366" t="s">
        <v>591</v>
      </c>
      <c r="H52" s="367" t="s">
        <v>592</v>
      </c>
      <c r="I52" s="366" t="s">
        <v>593</v>
      </c>
      <c r="J52" s="367" t="s">
        <v>594</v>
      </c>
      <c r="K52" s="361" t="s">
        <v>316</v>
      </c>
    </row>
    <row r="53" spans="1:11" s="142" customFormat="1" ht="18" customHeight="1" x14ac:dyDescent="0.35">
      <c r="B53" s="357" t="s">
        <v>140</v>
      </c>
      <c r="C53" s="368">
        <v>273</v>
      </c>
      <c r="D53" s="369" cm="1">
        <f t="array" ref="D53:D63">C53:C63/K53:K63</f>
        <v>0.28115345005149328</v>
      </c>
      <c r="E53" s="368">
        <v>273</v>
      </c>
      <c r="F53" s="369"/>
      <c r="G53" s="368">
        <v>206</v>
      </c>
      <c r="H53" s="369"/>
      <c r="I53" s="368">
        <v>219</v>
      </c>
      <c r="J53" s="369"/>
      <c r="K53" s="362">
        <f t="shared" ref="K53:K62" si="0">SUM(I53,G53,E53,C53)</f>
        <v>971</v>
      </c>
    </row>
    <row r="54" spans="1:11" s="142" customFormat="1" ht="18" customHeight="1" x14ac:dyDescent="0.35">
      <c r="B54" s="358" t="s">
        <v>141</v>
      </c>
      <c r="C54" s="15">
        <v>258</v>
      </c>
      <c r="D54" s="370">
        <v>0.26570545829042225</v>
      </c>
      <c r="E54" s="15">
        <v>258</v>
      </c>
      <c r="F54" s="370"/>
      <c r="G54" s="15">
        <v>219</v>
      </c>
      <c r="H54" s="370"/>
      <c r="I54" s="15">
        <v>236</v>
      </c>
      <c r="J54" s="370"/>
      <c r="K54" s="363">
        <f t="shared" si="0"/>
        <v>971</v>
      </c>
    </row>
    <row r="55" spans="1:11" s="142" customFormat="1" ht="18" customHeight="1" x14ac:dyDescent="0.35">
      <c r="B55" s="358" t="s">
        <v>142</v>
      </c>
      <c r="C55" s="15">
        <v>226</v>
      </c>
      <c r="D55" s="370">
        <v>0.23640167364016737</v>
      </c>
      <c r="E55" s="15">
        <v>226</v>
      </c>
      <c r="F55" s="370"/>
      <c r="G55" s="15">
        <v>247</v>
      </c>
      <c r="H55" s="370"/>
      <c r="I55" s="15">
        <v>257</v>
      </c>
      <c r="J55" s="370"/>
      <c r="K55" s="363">
        <f t="shared" si="0"/>
        <v>956</v>
      </c>
    </row>
    <row r="56" spans="1:11" s="142" customFormat="1" ht="18" customHeight="1" x14ac:dyDescent="0.35">
      <c r="B56" s="358" t="s">
        <v>143</v>
      </c>
      <c r="C56" s="15">
        <v>250</v>
      </c>
      <c r="D56" s="370">
        <v>0.2615062761506276</v>
      </c>
      <c r="E56" s="15">
        <v>250</v>
      </c>
      <c r="F56" s="370"/>
      <c r="G56" s="15">
        <v>221</v>
      </c>
      <c r="H56" s="370"/>
      <c r="I56" s="15">
        <v>235</v>
      </c>
      <c r="J56" s="370"/>
      <c r="K56" s="363">
        <f t="shared" si="0"/>
        <v>956</v>
      </c>
    </row>
    <row r="57" spans="1:11" s="142" customFormat="1" ht="18" customHeight="1" x14ac:dyDescent="0.35">
      <c r="B57" s="358" t="s">
        <v>145</v>
      </c>
      <c r="C57" s="15">
        <v>250</v>
      </c>
      <c r="D57" s="370">
        <v>0.26652452025586354</v>
      </c>
      <c r="E57" s="15">
        <v>250</v>
      </c>
      <c r="F57" s="370"/>
      <c r="G57" s="15">
        <v>224</v>
      </c>
      <c r="H57" s="370"/>
      <c r="I57" s="15">
        <v>214</v>
      </c>
      <c r="J57" s="370"/>
      <c r="K57" s="363">
        <f t="shared" si="0"/>
        <v>938</v>
      </c>
    </row>
    <row r="58" spans="1:11" s="142" customFormat="1" ht="18" customHeight="1" x14ac:dyDescent="0.35">
      <c r="B58" s="358" t="s">
        <v>146</v>
      </c>
      <c r="C58" s="15">
        <v>0</v>
      </c>
      <c r="D58" s="370">
        <v>0</v>
      </c>
      <c r="E58" s="15">
        <v>242</v>
      </c>
      <c r="F58" s="370"/>
      <c r="G58" s="15">
        <v>193</v>
      </c>
      <c r="H58" s="370"/>
      <c r="I58" s="15">
        <v>173</v>
      </c>
      <c r="J58" s="370"/>
      <c r="K58" s="363">
        <f t="shared" si="0"/>
        <v>608</v>
      </c>
    </row>
    <row r="59" spans="1:11" s="142" customFormat="1" ht="18" customHeight="1" x14ac:dyDescent="0.35">
      <c r="B59" s="358" t="s">
        <v>147</v>
      </c>
      <c r="C59" s="15">
        <v>216</v>
      </c>
      <c r="D59" s="370">
        <v>0.24434389140271492</v>
      </c>
      <c r="E59" s="15">
        <v>216</v>
      </c>
      <c r="F59" s="370"/>
      <c r="G59" s="15">
        <v>249</v>
      </c>
      <c r="H59" s="370"/>
      <c r="I59" s="15">
        <v>203</v>
      </c>
      <c r="J59" s="370"/>
      <c r="K59" s="363">
        <f t="shared" si="0"/>
        <v>884</v>
      </c>
    </row>
    <row r="60" spans="1:11" s="142" customFormat="1" ht="18" customHeight="1" x14ac:dyDescent="0.35">
      <c r="B60" s="358" t="s">
        <v>148</v>
      </c>
      <c r="C60" s="15">
        <v>231</v>
      </c>
      <c r="D60" s="370">
        <v>0.26339794754846069</v>
      </c>
      <c r="E60" s="15">
        <v>231</v>
      </c>
      <c r="F60" s="370"/>
      <c r="G60" s="15">
        <v>194</v>
      </c>
      <c r="H60" s="370"/>
      <c r="I60" s="15">
        <v>221</v>
      </c>
      <c r="J60" s="370"/>
      <c r="K60" s="363">
        <f t="shared" si="0"/>
        <v>877</v>
      </c>
    </row>
    <row r="61" spans="1:11" s="142" customFormat="1" ht="18" customHeight="1" x14ac:dyDescent="0.35">
      <c r="B61" s="358" t="s">
        <v>111</v>
      </c>
      <c r="C61" s="15">
        <v>229</v>
      </c>
      <c r="D61" s="370">
        <v>0.25109649122807015</v>
      </c>
      <c r="E61" s="15">
        <v>229</v>
      </c>
      <c r="F61" s="370"/>
      <c r="G61" s="15">
        <v>209</v>
      </c>
      <c r="H61" s="370"/>
      <c r="I61" s="15">
        <v>245</v>
      </c>
      <c r="J61" s="370"/>
      <c r="K61" s="363">
        <f t="shared" si="0"/>
        <v>912</v>
      </c>
    </row>
    <row r="62" spans="1:11" s="142" customFormat="1" ht="18" customHeight="1" thickBot="1" x14ac:dyDescent="0.4">
      <c r="B62" s="359" t="s">
        <v>149</v>
      </c>
      <c r="C62" s="371">
        <v>243</v>
      </c>
      <c r="D62" s="372">
        <v>0.25</v>
      </c>
      <c r="E62" s="371">
        <v>243</v>
      </c>
      <c r="F62" s="372"/>
      <c r="G62" s="371">
        <v>267</v>
      </c>
      <c r="H62" s="372"/>
      <c r="I62" s="371">
        <v>219</v>
      </c>
      <c r="J62" s="372"/>
      <c r="K62" s="364">
        <f t="shared" si="0"/>
        <v>972</v>
      </c>
    </row>
    <row r="63" spans="1:11" s="142" customFormat="1" ht="18" customHeight="1" thickBot="1" x14ac:dyDescent="0.4">
      <c r="B63" s="360" t="s">
        <v>164</v>
      </c>
      <c r="C63" s="373">
        <f>SUM(C53:C62)</f>
        <v>2176</v>
      </c>
      <c r="D63" s="374">
        <v>0.24057490326147044</v>
      </c>
      <c r="E63" s="373">
        <f>SUM(E53:E62)</f>
        <v>2418</v>
      </c>
      <c r="F63" s="374"/>
      <c r="G63" s="373">
        <f t="shared" ref="G63:K63" si="1">SUM(G53:G62)</f>
        <v>2229</v>
      </c>
      <c r="H63" s="374"/>
      <c r="I63" s="373">
        <f t="shared" si="1"/>
        <v>2222</v>
      </c>
      <c r="J63" s="374"/>
      <c r="K63" s="365">
        <f t="shared" si="1"/>
        <v>9045</v>
      </c>
    </row>
    <row r="64" spans="1:11" s="142" customFormat="1" ht="18" customHeight="1" x14ac:dyDescent="0.35"/>
    <row r="65" s="142" customFormat="1" ht="18" customHeight="1" x14ac:dyDescent="0.35"/>
    <row r="66" s="142" customFormat="1" ht="18" customHeight="1" x14ac:dyDescent="0.35"/>
    <row r="67" s="142" customFormat="1" ht="18" customHeight="1" x14ac:dyDescent="0.35"/>
  </sheetData>
  <phoneticPr fontId="3" type="noConversion"/>
  <hyperlinks>
    <hyperlink ref="A1" location="CONTENT!A1" display="CONTENT!A1" xr:uid="{37D87E90-59F9-40CF-A0A5-B093C87F8852}"/>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3F5C3-FAE5-4402-8FEE-39090F874D2C}">
  <sheetPr>
    <tabColor rgb="FFEEDDFF"/>
  </sheetPr>
  <dimension ref="A1:W89"/>
  <sheetViews>
    <sheetView showGridLines="0" zoomScaleNormal="100" workbookViewId="0"/>
  </sheetViews>
  <sheetFormatPr defaultRowHeight="18" customHeight="1" x14ac:dyDescent="0.25"/>
  <cols>
    <col min="1" max="1" width="21.42578125" customWidth="1"/>
    <col min="2" max="2" width="16.85546875" customWidth="1"/>
    <col min="3" max="3" width="14.140625" customWidth="1"/>
    <col min="4" max="4" width="16.5703125" customWidth="1"/>
    <col min="5" max="5" width="3.85546875" customWidth="1"/>
    <col min="6" max="6" width="1.85546875" customWidth="1"/>
    <col min="7" max="7" width="3.85546875" customWidth="1"/>
    <col min="8" max="10" width="16.85546875" customWidth="1"/>
    <col min="11" max="11" width="21.42578125" customWidth="1"/>
    <col min="12" max="12" width="22.42578125" customWidth="1"/>
    <col min="13" max="13" width="3.42578125" customWidth="1"/>
    <col min="14" max="14" width="17.42578125" customWidth="1"/>
    <col min="15" max="15" width="10.140625" customWidth="1"/>
    <col min="16" max="16" width="7.5703125" bestFit="1" customWidth="1"/>
    <col min="17" max="17" width="9.7109375" customWidth="1"/>
    <col min="18" max="18" width="12.140625" customWidth="1"/>
    <col min="19" max="19" width="4.5703125" bestFit="1" customWidth="1"/>
    <col min="20" max="20" width="5.140625" bestFit="1" customWidth="1"/>
    <col min="21" max="21" width="4.42578125" bestFit="1" customWidth="1"/>
    <col min="22" max="22" width="9.7109375" customWidth="1"/>
    <col min="23" max="23" width="12.140625" customWidth="1"/>
    <col min="24" max="24" width="9.7109375" customWidth="1"/>
  </cols>
  <sheetData>
    <row r="1" spans="1:23" s="139" customFormat="1" ht="30" customHeight="1" thickBot="1" x14ac:dyDescent="0.4">
      <c r="A1" s="140" t="str" cm="1">
        <f t="array" aca="1" ref="A1" ca="1">MID(CELL("filename",A1),FIND("]",CELL("filename",A1))+1,255)</f>
        <v>2_4_GoalSeek</v>
      </c>
      <c r="B1" s="138"/>
      <c r="C1" s="138"/>
      <c r="D1" s="138"/>
      <c r="E1" s="138"/>
      <c r="F1" s="138"/>
      <c r="G1" s="138"/>
      <c r="H1" s="138"/>
      <c r="I1" s="138"/>
      <c r="J1" s="138"/>
      <c r="K1" s="138"/>
      <c r="L1" s="138"/>
      <c r="M1" s="138"/>
      <c r="N1" s="138"/>
      <c r="O1" s="138"/>
      <c r="P1" s="271" t="s">
        <v>469</v>
      </c>
      <c r="R1" s="138"/>
      <c r="W1" s="138"/>
    </row>
    <row r="2" spans="1:23" s="142" customFormat="1" ht="18" customHeight="1" x14ac:dyDescent="0.35">
      <c r="A2" s="280" t="s">
        <v>641</v>
      </c>
      <c r="P2" s="272" t="s">
        <v>470</v>
      </c>
    </row>
    <row r="3" spans="1:23" s="142" customFormat="1" ht="18" customHeight="1" x14ac:dyDescent="0.35">
      <c r="A3" s="280" t="s">
        <v>642</v>
      </c>
    </row>
    <row r="4" spans="1:23" s="142" customFormat="1" ht="18" customHeight="1" x14ac:dyDescent="0.35">
      <c r="A4" s="280" t="s">
        <v>643</v>
      </c>
    </row>
    <row r="5" spans="1:23" s="142" customFormat="1" ht="18" customHeight="1" x14ac:dyDescent="0.35">
      <c r="A5" s="280" t="s">
        <v>661</v>
      </c>
    </row>
    <row r="6" spans="1:23" ht="18" customHeight="1" x14ac:dyDescent="0.35">
      <c r="A6" s="142"/>
      <c r="G6" s="142"/>
      <c r="H6" s="142"/>
      <c r="I6" s="142"/>
      <c r="J6" s="142"/>
      <c r="K6" s="142"/>
      <c r="L6" s="142"/>
      <c r="M6" s="142"/>
      <c r="N6" s="142"/>
      <c r="O6" s="142"/>
    </row>
    <row r="7" spans="1:23" ht="21.75" customHeight="1" x14ac:dyDescent="0.35">
      <c r="A7" s="375" t="s">
        <v>670</v>
      </c>
      <c r="G7" s="142"/>
      <c r="H7" s="142"/>
      <c r="I7" s="142"/>
      <c r="J7" s="142"/>
      <c r="K7" s="142"/>
      <c r="L7" s="142"/>
      <c r="M7" s="142"/>
      <c r="N7" s="142"/>
      <c r="O7" s="142"/>
    </row>
    <row r="8" spans="1:23" ht="18" customHeight="1" thickBot="1" x14ac:dyDescent="0.4">
      <c r="A8" s="142"/>
      <c r="G8" s="142"/>
      <c r="H8" s="142"/>
      <c r="I8" s="142"/>
      <c r="J8" s="142"/>
      <c r="K8" s="142"/>
      <c r="L8" s="142"/>
      <c r="M8" s="142"/>
      <c r="N8" s="142"/>
      <c r="O8" s="142"/>
    </row>
    <row r="9" spans="1:23" s="376" customFormat="1" ht="22.5" customHeight="1" x14ac:dyDescent="0.4">
      <c r="A9" s="173" t="s">
        <v>666</v>
      </c>
      <c r="B9" s="173"/>
      <c r="C9" s="173"/>
      <c r="D9" s="173"/>
      <c r="E9" s="173"/>
      <c r="F9" s="289"/>
      <c r="G9" s="173"/>
      <c r="H9" s="173"/>
      <c r="I9" s="173"/>
      <c r="J9" s="173"/>
      <c r="K9" s="173"/>
      <c r="L9" s="173"/>
      <c r="M9" s="173"/>
      <c r="N9" s="173"/>
      <c r="O9" s="173"/>
    </row>
    <row r="10" spans="1:23" ht="10.5" customHeight="1" thickBot="1" x14ac:dyDescent="0.3">
      <c r="F10" s="416"/>
    </row>
    <row r="11" spans="1:23" s="376" customFormat="1" ht="22.5" customHeight="1" x14ac:dyDescent="0.4">
      <c r="A11" s="379">
        <v>27149.534450616906</v>
      </c>
      <c r="B11" s="380" t="s">
        <v>657</v>
      </c>
      <c r="C11" s="381"/>
      <c r="D11" s="381"/>
      <c r="F11" s="416"/>
      <c r="G11"/>
      <c r="H11" s="399"/>
      <c r="I11" s="393" t="s">
        <v>415</v>
      </c>
      <c r="J11" s="405"/>
      <c r="K11" s="683" t="s">
        <v>416</v>
      </c>
      <c r="L11" s="685" t="s">
        <v>417</v>
      </c>
      <c r="M11" s="143"/>
      <c r="N11" s="679" t="s">
        <v>418</v>
      </c>
      <c r="O11" s="681">
        <v>0.12</v>
      </c>
    </row>
    <row r="12" spans="1:23" s="376" customFormat="1" ht="22.5" customHeight="1" thickBot="1" x14ac:dyDescent="0.45">
      <c r="A12" s="382">
        <v>0.04</v>
      </c>
      <c r="B12" s="383" t="s">
        <v>658</v>
      </c>
      <c r="C12" s="384"/>
      <c r="D12" s="384"/>
      <c r="F12" s="416"/>
      <c r="G12"/>
      <c r="H12" s="400"/>
      <c r="I12" s="396" t="s">
        <v>403</v>
      </c>
      <c r="J12" s="406" t="s">
        <v>341</v>
      </c>
      <c r="K12" s="684"/>
      <c r="L12" s="686"/>
      <c r="M12" s="143"/>
      <c r="N12" s="680"/>
      <c r="O12" s="682"/>
    </row>
    <row r="13" spans="1:23" s="376" customFormat="1" ht="22.5" customHeight="1" x14ac:dyDescent="0.4">
      <c r="A13" s="385">
        <v>60</v>
      </c>
      <c r="B13" s="386" t="s">
        <v>659</v>
      </c>
      <c r="C13" s="387"/>
      <c r="D13" s="387"/>
      <c r="F13" s="416"/>
      <c r="G13"/>
      <c r="H13" s="397" t="s">
        <v>662</v>
      </c>
      <c r="I13" s="410">
        <v>3525</v>
      </c>
      <c r="J13" s="411">
        <v>4627</v>
      </c>
      <c r="K13" s="407">
        <f>SUM(I13:J13)</f>
        <v>8152</v>
      </c>
      <c r="L13" s="401">
        <f>K13*$O$11</f>
        <v>978.24</v>
      </c>
      <c r="M13" s="143"/>
      <c r="N13" s="143"/>
      <c r="O13" s="143"/>
    </row>
    <row r="14" spans="1:23" s="376" customFormat="1" ht="22.5" customHeight="1" x14ac:dyDescent="0.4">
      <c r="A14" s="378">
        <f>ABS(PMT(A12/12,A13,A11))</f>
        <v>499.99999999999994</v>
      </c>
      <c r="B14" s="377" t="s">
        <v>660</v>
      </c>
      <c r="F14" s="416"/>
      <c r="H14" s="398" t="s">
        <v>663</v>
      </c>
      <c r="I14" s="412">
        <v>4683</v>
      </c>
      <c r="J14" s="413">
        <v>5319</v>
      </c>
      <c r="K14" s="408">
        <f>SUM(I14:J14)</f>
        <v>10002</v>
      </c>
      <c r="L14" s="402">
        <f t="shared" ref="L14:L17" si="0">K14*$O$11</f>
        <v>1200.24</v>
      </c>
      <c r="M14" s="143"/>
      <c r="N14" s="271" t="s">
        <v>683</v>
      </c>
      <c r="O14" s="143"/>
    </row>
    <row r="15" spans="1:23" s="376" customFormat="1" ht="22.5" customHeight="1" x14ac:dyDescent="0.4">
      <c r="F15" s="416"/>
      <c r="H15" s="398" t="s">
        <v>664</v>
      </c>
      <c r="I15" s="412">
        <v>5328</v>
      </c>
      <c r="J15" s="413">
        <v>4635</v>
      </c>
      <c r="K15" s="408">
        <f>SUM(I15:J15)</f>
        <v>9963</v>
      </c>
      <c r="L15" s="402">
        <f t="shared" si="0"/>
        <v>1195.56</v>
      </c>
      <c r="M15" s="143"/>
      <c r="N15" s="143"/>
      <c r="O15" s="143"/>
    </row>
    <row r="16" spans="1:23" s="376" customFormat="1" ht="22.5" customHeight="1" x14ac:dyDescent="0.4">
      <c r="A16" s="271" t="s">
        <v>683</v>
      </c>
      <c r="F16" s="416"/>
      <c r="H16" s="398" t="s">
        <v>665</v>
      </c>
      <c r="I16" s="412">
        <v>3541</v>
      </c>
      <c r="J16" s="413">
        <v>4631</v>
      </c>
      <c r="K16" s="408">
        <f>SUM(I16:J16)</f>
        <v>8172</v>
      </c>
      <c r="L16" s="402">
        <f t="shared" si="0"/>
        <v>980.64</v>
      </c>
      <c r="M16" s="143"/>
      <c r="N16" s="143"/>
      <c r="O16" s="143"/>
    </row>
    <row r="17" spans="1:15" s="376" customFormat="1" ht="22.5" customHeight="1" thickBot="1" x14ac:dyDescent="0.45">
      <c r="F17" s="416"/>
      <c r="H17" s="403" t="s">
        <v>217</v>
      </c>
      <c r="I17" s="414">
        <f>SUM(I13:I16)</f>
        <v>17077</v>
      </c>
      <c r="J17" s="415">
        <f>SUM(J13:J16)</f>
        <v>19212</v>
      </c>
      <c r="K17" s="409">
        <f>SUM(I17:J17)</f>
        <v>36289</v>
      </c>
      <c r="L17" s="404">
        <f t="shared" si="0"/>
        <v>4354.68</v>
      </c>
      <c r="M17" s="143"/>
      <c r="N17" s="143"/>
      <c r="O17" s="143"/>
    </row>
    <row r="18" spans="1:15" s="376" customFormat="1" ht="18" customHeight="1" x14ac:dyDescent="0.4">
      <c r="A18" s="417"/>
      <c r="B18" s="417"/>
      <c r="C18" s="417"/>
      <c r="D18" s="417"/>
      <c r="E18" s="417"/>
      <c r="F18" s="416"/>
      <c r="G18" s="417"/>
      <c r="H18" s="417"/>
      <c r="I18" s="417"/>
      <c r="J18" s="417"/>
      <c r="K18" s="417"/>
      <c r="L18" s="417"/>
      <c r="M18" s="417"/>
      <c r="N18" s="417"/>
      <c r="O18" s="417"/>
    </row>
    <row r="19" spans="1:15" ht="18" customHeight="1" x14ac:dyDescent="0.4">
      <c r="A19" s="280" t="s">
        <v>644</v>
      </c>
      <c r="G19" s="376"/>
      <c r="H19" s="376"/>
      <c r="I19" s="376"/>
      <c r="J19" s="376"/>
      <c r="K19" s="376"/>
      <c r="L19" s="376"/>
      <c r="M19" s="376"/>
      <c r="N19" s="376"/>
      <c r="O19" s="376"/>
    </row>
    <row r="20" spans="1:15" ht="18" customHeight="1" x14ac:dyDescent="0.4">
      <c r="A20" s="334" t="s">
        <v>645</v>
      </c>
      <c r="G20" s="376"/>
      <c r="H20" s="376"/>
      <c r="I20" s="376"/>
      <c r="J20" s="376"/>
      <c r="K20" s="376"/>
      <c r="L20" s="376"/>
      <c r="M20" s="376"/>
      <c r="N20" s="376"/>
      <c r="O20" s="376"/>
    </row>
    <row r="21" spans="1:15" ht="18" customHeight="1" x14ac:dyDescent="0.4">
      <c r="A21" s="334" t="s">
        <v>646</v>
      </c>
      <c r="G21" s="376"/>
      <c r="H21" s="376"/>
      <c r="I21" s="376"/>
      <c r="J21" s="376"/>
      <c r="K21" s="376"/>
      <c r="L21" s="376"/>
      <c r="M21" s="376"/>
      <c r="N21" s="376"/>
      <c r="O21" s="376"/>
    </row>
    <row r="22" spans="1:15" ht="10.5" customHeight="1" x14ac:dyDescent="0.35">
      <c r="A22" s="142"/>
    </row>
    <row r="23" spans="1:15" ht="18" customHeight="1" x14ac:dyDescent="0.25">
      <c r="A23" s="280" t="s">
        <v>648</v>
      </c>
    </row>
    <row r="24" spans="1:15" ht="18" customHeight="1" x14ac:dyDescent="0.25">
      <c r="A24" s="334" t="s">
        <v>647</v>
      </c>
    </row>
    <row r="25" spans="1:15" ht="18" customHeight="1" x14ac:dyDescent="0.25">
      <c r="A25" s="199"/>
    </row>
    <row r="26" spans="1:15" ht="18" customHeight="1" x14ac:dyDescent="0.25">
      <c r="C26" s="200" t="s">
        <v>650</v>
      </c>
    </row>
    <row r="27" spans="1:15" ht="18" customHeight="1" x14ac:dyDescent="0.25">
      <c r="C27" s="341" t="s">
        <v>649</v>
      </c>
    </row>
    <row r="28" spans="1:15" ht="18" customHeight="1" x14ac:dyDescent="0.25">
      <c r="C28" s="200" t="s">
        <v>651</v>
      </c>
    </row>
    <row r="29" spans="1:15" ht="18" customHeight="1" x14ac:dyDescent="0.25">
      <c r="C29" s="200" t="s">
        <v>652</v>
      </c>
    </row>
    <row r="30" spans="1:15" ht="18" customHeight="1" x14ac:dyDescent="0.35">
      <c r="A30" s="142"/>
    </row>
    <row r="31" spans="1:15" ht="18" customHeight="1" x14ac:dyDescent="0.35">
      <c r="A31" s="142"/>
    </row>
    <row r="32" spans="1:15" ht="18" customHeight="1" x14ac:dyDescent="0.35">
      <c r="A32" s="142"/>
    </row>
    <row r="33" spans="7:15" s="376" customFormat="1" ht="18" customHeight="1" x14ac:dyDescent="0.4">
      <c r="G33"/>
      <c r="H33"/>
      <c r="I33"/>
      <c r="J33"/>
      <c r="K33"/>
      <c r="L33"/>
      <c r="M33"/>
      <c r="N33"/>
      <c r="O33"/>
    </row>
    <row r="34" spans="7:15" s="376" customFormat="1" ht="18" customHeight="1" x14ac:dyDescent="0.4">
      <c r="G34"/>
      <c r="H34"/>
      <c r="I34"/>
      <c r="J34"/>
      <c r="K34"/>
      <c r="L34"/>
      <c r="M34"/>
      <c r="N34"/>
      <c r="O34"/>
    </row>
    <row r="35" spans="7:15" s="376" customFormat="1" ht="18" customHeight="1" x14ac:dyDescent="0.4">
      <c r="G35"/>
      <c r="H35"/>
      <c r="I35"/>
      <c r="J35"/>
      <c r="K35"/>
      <c r="L35"/>
      <c r="M35"/>
      <c r="N35"/>
      <c r="O35"/>
    </row>
    <row r="36" spans="7:15" ht="24" x14ac:dyDescent="0.4">
      <c r="G36" s="376"/>
      <c r="H36" s="376"/>
      <c r="I36" s="376"/>
      <c r="J36" s="376"/>
      <c r="K36" s="376"/>
      <c r="L36" s="376"/>
      <c r="M36" s="376"/>
      <c r="N36" s="376"/>
      <c r="O36" s="376"/>
    </row>
    <row r="37" spans="7:15" ht="24" x14ac:dyDescent="0.4">
      <c r="G37" s="376"/>
      <c r="H37" s="376"/>
      <c r="I37" s="376"/>
      <c r="J37" s="376"/>
      <c r="K37" s="376"/>
      <c r="L37" s="376"/>
      <c r="M37" s="376"/>
      <c r="N37" s="376"/>
      <c r="O37" s="376"/>
    </row>
    <row r="38" spans="7:15" ht="24" x14ac:dyDescent="0.4">
      <c r="G38" s="376"/>
      <c r="H38" s="376"/>
      <c r="I38" s="376"/>
      <c r="J38" s="376"/>
      <c r="K38" s="376"/>
      <c r="L38" s="376"/>
      <c r="M38" s="376"/>
      <c r="N38" s="376"/>
      <c r="O38" s="376"/>
    </row>
    <row r="39" spans="7:15" ht="15" x14ac:dyDescent="0.25"/>
    <row r="40" spans="7:15" ht="15" x14ac:dyDescent="0.25"/>
    <row r="41" spans="7:15" ht="15" x14ac:dyDescent="0.25"/>
    <row r="42" spans="7:15" ht="15" x14ac:dyDescent="0.25"/>
    <row r="45" spans="7:15" s="376" customFormat="1" ht="18" customHeight="1" x14ac:dyDescent="0.4">
      <c r="G45"/>
      <c r="H45"/>
      <c r="I45"/>
      <c r="J45"/>
      <c r="K45"/>
      <c r="L45"/>
      <c r="M45"/>
      <c r="N45"/>
      <c r="O45"/>
    </row>
    <row r="46" spans="7:15" s="376" customFormat="1" ht="18" customHeight="1" x14ac:dyDescent="0.4">
      <c r="G46"/>
      <c r="H46"/>
      <c r="I46"/>
      <c r="J46"/>
      <c r="K46"/>
      <c r="L46"/>
      <c r="M46"/>
      <c r="N46"/>
      <c r="O46"/>
    </row>
    <row r="47" spans="7:15" s="376" customFormat="1" ht="18" customHeight="1" x14ac:dyDescent="0.4">
      <c r="G47"/>
      <c r="H47"/>
      <c r="I47"/>
      <c r="J47"/>
      <c r="K47"/>
      <c r="L47"/>
      <c r="M47"/>
      <c r="N47"/>
      <c r="O47"/>
    </row>
    <row r="48" spans="7:15" s="376" customFormat="1" ht="18" customHeight="1" x14ac:dyDescent="0.4"/>
    <row r="49" s="376" customFormat="1" ht="18" customHeight="1" x14ac:dyDescent="0.4"/>
    <row r="50" s="376" customFormat="1" ht="18" customHeight="1" x14ac:dyDescent="0.4"/>
    <row r="51" s="376" customFormat="1" ht="18" customHeight="1" x14ac:dyDescent="0.4"/>
    <row r="52" s="376" customFormat="1" ht="18" customHeight="1" x14ac:dyDescent="0.4"/>
    <row r="53" s="376" customFormat="1" ht="18" customHeight="1" x14ac:dyDescent="0.4"/>
    <row r="54" s="376" customFormat="1" ht="18" customHeight="1" x14ac:dyDescent="0.4"/>
    <row r="55" s="376" customFormat="1" ht="18" customHeight="1" x14ac:dyDescent="0.4"/>
    <row r="56" s="376" customFormat="1" ht="18" customHeight="1" x14ac:dyDescent="0.4"/>
    <row r="57" s="376" customFormat="1" ht="18" customHeight="1" x14ac:dyDescent="0.4"/>
    <row r="58" s="376" customFormat="1" ht="18" customHeight="1" x14ac:dyDescent="0.4"/>
    <row r="59" s="376" customFormat="1" ht="18" customHeight="1" x14ac:dyDescent="0.4"/>
    <row r="60" s="376" customFormat="1" ht="18" customHeight="1" x14ac:dyDescent="0.4"/>
    <row r="61" s="376" customFormat="1" ht="18" customHeight="1" x14ac:dyDescent="0.4"/>
    <row r="62" s="376" customFormat="1" ht="18" customHeight="1" x14ac:dyDescent="0.4"/>
    <row r="63" s="376" customFormat="1" ht="18" customHeight="1" x14ac:dyDescent="0.4"/>
    <row r="64" s="376" customFormat="1" ht="18" customHeight="1" x14ac:dyDescent="0.4"/>
    <row r="65" s="376" customFormat="1" ht="18" customHeight="1" x14ac:dyDescent="0.4"/>
    <row r="66" s="376" customFormat="1" ht="18" customHeight="1" x14ac:dyDescent="0.4"/>
    <row r="67" s="376" customFormat="1" ht="18" customHeight="1" x14ac:dyDescent="0.4"/>
    <row r="68" s="376" customFormat="1" ht="18" customHeight="1" x14ac:dyDescent="0.4"/>
    <row r="69" s="376" customFormat="1" ht="18" customHeight="1" x14ac:dyDescent="0.4"/>
    <row r="70" s="376" customFormat="1" ht="18" customHeight="1" x14ac:dyDescent="0.4"/>
    <row r="71" s="376" customFormat="1" ht="18" customHeight="1" x14ac:dyDescent="0.4"/>
    <row r="72" s="376" customFormat="1" ht="18" customHeight="1" x14ac:dyDescent="0.4"/>
    <row r="73" s="376" customFormat="1" ht="18" customHeight="1" x14ac:dyDescent="0.4"/>
    <row r="74" s="376" customFormat="1" ht="18" customHeight="1" x14ac:dyDescent="0.4"/>
    <row r="75" s="376" customFormat="1" ht="18" customHeight="1" x14ac:dyDescent="0.4"/>
    <row r="76" s="376" customFormat="1" ht="18" customHeight="1" x14ac:dyDescent="0.4"/>
    <row r="77" s="376" customFormat="1" ht="18" customHeight="1" x14ac:dyDescent="0.4"/>
    <row r="78" s="376" customFormat="1" ht="18" customHeight="1" x14ac:dyDescent="0.4"/>
    <row r="79" s="376" customFormat="1" ht="18" customHeight="1" x14ac:dyDescent="0.4"/>
    <row r="80" s="376" customFormat="1" ht="18" customHeight="1" x14ac:dyDescent="0.4"/>
    <row r="81" spans="7:15" s="376" customFormat="1" ht="18" customHeight="1" x14ac:dyDescent="0.4"/>
    <row r="82" spans="7:15" s="376" customFormat="1" ht="18" customHeight="1" x14ac:dyDescent="0.4"/>
    <row r="83" spans="7:15" s="376" customFormat="1" ht="18" customHeight="1" x14ac:dyDescent="0.4"/>
    <row r="84" spans="7:15" s="376" customFormat="1" ht="18" customHeight="1" x14ac:dyDescent="0.4"/>
    <row r="85" spans="7:15" s="376" customFormat="1" ht="18" customHeight="1" x14ac:dyDescent="0.4"/>
    <row r="86" spans="7:15" s="376" customFormat="1" ht="18" customHeight="1" x14ac:dyDescent="0.4"/>
    <row r="87" spans="7:15" ht="18" customHeight="1" x14ac:dyDescent="0.4">
      <c r="G87" s="376"/>
      <c r="H87" s="376"/>
      <c r="I87" s="376"/>
      <c r="J87" s="376"/>
      <c r="K87" s="376"/>
      <c r="L87" s="376"/>
      <c r="M87" s="376"/>
      <c r="N87" s="376"/>
      <c r="O87" s="376"/>
    </row>
    <row r="88" spans="7:15" ht="18" customHeight="1" x14ac:dyDescent="0.4">
      <c r="G88" s="376"/>
      <c r="H88" s="376"/>
      <c r="I88" s="376"/>
      <c r="J88" s="376"/>
      <c r="K88" s="376"/>
      <c r="L88" s="376"/>
      <c r="M88" s="376"/>
      <c r="N88" s="376"/>
      <c r="O88" s="376"/>
    </row>
    <row r="89" spans="7:15" ht="18" customHeight="1" x14ac:dyDescent="0.4">
      <c r="G89" s="376"/>
      <c r="H89" s="376"/>
      <c r="I89" s="376"/>
      <c r="J89" s="376"/>
      <c r="K89" s="376"/>
      <c r="L89" s="376"/>
      <c r="M89" s="376"/>
      <c r="N89" s="376"/>
      <c r="O89" s="376"/>
    </row>
  </sheetData>
  <mergeCells count="4">
    <mergeCell ref="N11:N12"/>
    <mergeCell ref="O11:O12"/>
    <mergeCell ref="K11:K12"/>
    <mergeCell ref="L11:L12"/>
  </mergeCells>
  <phoneticPr fontId="3" type="noConversion"/>
  <hyperlinks>
    <hyperlink ref="A1" location="CONTENT!A1" display="CONTENT!A1" xr:uid="{7C92591B-88C6-4264-8913-E0E85FFCB3A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9D4DF-F9FA-43E2-90D7-989B07DF06FB}">
  <sheetPr>
    <tabColor rgb="FFEEDDFF"/>
  </sheetPr>
  <dimension ref="A1:L26"/>
  <sheetViews>
    <sheetView showGridLines="0" zoomScaleNormal="100" workbookViewId="0"/>
  </sheetViews>
  <sheetFormatPr defaultColWidth="13.140625" defaultRowHeight="21" x14ac:dyDescent="0.35"/>
  <cols>
    <col min="1" max="1" width="5.7109375" style="143" customWidth="1"/>
    <col min="2" max="2" width="2.42578125" style="143" hidden="1" customWidth="1"/>
    <col min="3" max="3" width="24.140625" style="143" customWidth="1"/>
    <col min="4" max="6" width="13.42578125" style="143" bestFit="1" customWidth="1"/>
    <col min="7" max="7" width="16.5703125" style="143" bestFit="1" customWidth="1"/>
    <col min="8" max="8" width="22.42578125" style="143" customWidth="1"/>
    <col min="9" max="9" width="6.28515625" style="143" customWidth="1"/>
    <col min="10" max="10" width="21" style="143" customWidth="1"/>
    <col min="11" max="11" width="9.28515625" style="143" customWidth="1"/>
    <col min="12" max="16384" width="13.140625" style="143"/>
  </cols>
  <sheetData>
    <row r="1" spans="1:12" s="142" customFormat="1" ht="30" customHeight="1" thickBot="1" x14ac:dyDescent="0.4">
      <c r="A1" s="140" t="str" cm="1">
        <f t="array" aca="1" ref="A1" ca="1">MID(CELL("filename",A1),FIND("]",CELL("filename",A1))+1,255)</f>
        <v>2_4_Scenarios</v>
      </c>
      <c r="B1" s="388"/>
      <c r="C1" s="388"/>
      <c r="D1" s="388"/>
      <c r="E1" s="388"/>
      <c r="F1" s="388"/>
      <c r="G1" s="388"/>
      <c r="H1" s="388"/>
      <c r="I1" s="388"/>
      <c r="J1" s="388"/>
      <c r="K1" s="446"/>
    </row>
    <row r="2" spans="1:12" s="142" customFormat="1" x14ac:dyDescent="0.35"/>
    <row r="3" spans="1:12" s="142" customFormat="1" x14ac:dyDescent="0.35">
      <c r="C3" s="375" t="s">
        <v>419</v>
      </c>
    </row>
    <row r="4" spans="1:12" s="142" customFormat="1" x14ac:dyDescent="0.35">
      <c r="C4" s="448" t="s">
        <v>671</v>
      </c>
    </row>
    <row r="5" spans="1:12" s="142" customFormat="1" x14ac:dyDescent="0.35">
      <c r="C5" s="448" t="s">
        <v>672</v>
      </c>
    </row>
    <row r="6" spans="1:12" ht="13.9" customHeight="1" thickBot="1" x14ac:dyDescent="0.4">
      <c r="D6" s="142"/>
      <c r="E6" s="142"/>
      <c r="F6" s="142"/>
      <c r="G6" s="142"/>
      <c r="H6" s="142"/>
    </row>
    <row r="7" spans="1:12" ht="44.25" customHeight="1" thickBot="1" x14ac:dyDescent="0.4">
      <c r="C7" s="434" t="s">
        <v>668</v>
      </c>
      <c r="D7" s="435" t="s">
        <v>403</v>
      </c>
      <c r="E7" s="436" t="s">
        <v>341</v>
      </c>
      <c r="F7" s="437" t="s">
        <v>175</v>
      </c>
      <c r="G7" s="439" t="s">
        <v>669</v>
      </c>
      <c r="H7" s="438" t="s">
        <v>667</v>
      </c>
      <c r="J7" s="440" t="s">
        <v>418</v>
      </c>
      <c r="K7" s="441">
        <v>0.13</v>
      </c>
    </row>
    <row r="8" spans="1:12" ht="23.25" x14ac:dyDescent="0.35">
      <c r="C8" s="443" t="s">
        <v>653</v>
      </c>
      <c r="D8" s="394">
        <v>3525</v>
      </c>
      <c r="E8" s="390">
        <v>4627</v>
      </c>
      <c r="F8" s="418">
        <v>4699</v>
      </c>
      <c r="G8" s="426">
        <f t="shared" ref="G8:G12" si="0">SUM(D8:F8)</f>
        <v>12851</v>
      </c>
      <c r="H8" s="427">
        <f>G8*$K$7</f>
        <v>1670.63</v>
      </c>
    </row>
    <row r="9" spans="1:12" ht="23.25" x14ac:dyDescent="0.35">
      <c r="C9" s="444" t="s">
        <v>654</v>
      </c>
      <c r="D9" s="395">
        <v>4683</v>
      </c>
      <c r="E9" s="391">
        <v>5319</v>
      </c>
      <c r="F9" s="419">
        <v>5219</v>
      </c>
      <c r="G9" s="420">
        <f t="shared" si="0"/>
        <v>15221</v>
      </c>
      <c r="H9" s="421">
        <f>G9*$K$7</f>
        <v>1978.73</v>
      </c>
    </row>
    <row r="10" spans="1:12" ht="23.25" x14ac:dyDescent="0.35">
      <c r="C10" s="444" t="s">
        <v>655</v>
      </c>
      <c r="D10" s="395">
        <v>5328</v>
      </c>
      <c r="E10" s="391">
        <v>4635</v>
      </c>
      <c r="F10" s="419">
        <v>4432</v>
      </c>
      <c r="G10" s="420">
        <f t="shared" si="0"/>
        <v>14395</v>
      </c>
      <c r="H10" s="421">
        <f>G10*$K$7</f>
        <v>1871.3500000000001</v>
      </c>
    </row>
    <row r="11" spans="1:12" ht="24" thickBot="1" x14ac:dyDescent="0.4">
      <c r="C11" s="445" t="s">
        <v>656</v>
      </c>
      <c r="D11" s="422">
        <v>3541</v>
      </c>
      <c r="E11" s="392">
        <v>4631</v>
      </c>
      <c r="F11" s="423">
        <v>3794</v>
      </c>
      <c r="G11" s="424">
        <f t="shared" si="0"/>
        <v>11966</v>
      </c>
      <c r="H11" s="425">
        <f>G11*$K$7</f>
        <v>1555.5800000000002</v>
      </c>
    </row>
    <row r="12" spans="1:12" ht="21.75" thickBot="1" x14ac:dyDescent="0.4">
      <c r="C12" s="428" t="s">
        <v>217</v>
      </c>
      <c r="D12" s="429">
        <f>SUM(D8:D11)</f>
        <v>17077</v>
      </c>
      <c r="E12" s="430">
        <f>SUM(E8:E11)</f>
        <v>19212</v>
      </c>
      <c r="F12" s="431">
        <f>SUM(F8:F11)</f>
        <v>18144</v>
      </c>
      <c r="G12" s="432">
        <f t="shared" si="0"/>
        <v>54433</v>
      </c>
      <c r="H12" s="433">
        <f>G12*$K$7</f>
        <v>7076.29</v>
      </c>
    </row>
    <row r="13" spans="1:12" ht="21.75" thickBot="1" x14ac:dyDescent="0.4"/>
    <row r="14" spans="1:12" ht="24" x14ac:dyDescent="0.35">
      <c r="A14" s="173" t="s">
        <v>680</v>
      </c>
      <c r="B14" s="173"/>
      <c r="C14" s="173"/>
      <c r="D14" s="173"/>
      <c r="E14" s="173"/>
      <c r="F14" s="173"/>
      <c r="G14" s="173"/>
      <c r="H14" s="173"/>
      <c r="I14" s="173"/>
      <c r="J14"/>
      <c r="K14"/>
      <c r="L14"/>
    </row>
    <row r="15" spans="1:12" x14ac:dyDescent="0.35">
      <c r="A15" s="389" t="str">
        <f>_xlfn.CONCAT(B15,".")</f>
        <v>1.</v>
      </c>
      <c r="B15" s="442">
        <v>1</v>
      </c>
      <c r="C15" s="399" t="s">
        <v>673</v>
      </c>
      <c r="J15"/>
      <c r="K15"/>
      <c r="L15"/>
    </row>
    <row r="16" spans="1:12" x14ac:dyDescent="0.35">
      <c r="A16" s="389" t="str">
        <f t="shared" ref="A16:A25" si="1">_xlfn.CONCAT(B16,".")</f>
        <v>2.</v>
      </c>
      <c r="B16" s="442">
        <v>2</v>
      </c>
      <c r="C16" s="399" t="s">
        <v>681</v>
      </c>
      <c r="J16"/>
      <c r="K16"/>
      <c r="L16"/>
    </row>
    <row r="17" spans="1:12" x14ac:dyDescent="0.35">
      <c r="A17" s="389" t="str">
        <f t="shared" si="1"/>
        <v>3.</v>
      </c>
      <c r="B17" s="442">
        <v>3</v>
      </c>
      <c r="C17" s="399" t="s">
        <v>674</v>
      </c>
      <c r="J17"/>
      <c r="K17"/>
      <c r="L17"/>
    </row>
    <row r="18" spans="1:12" x14ac:dyDescent="0.35">
      <c r="A18" s="389" t="str">
        <f t="shared" si="1"/>
        <v>4.</v>
      </c>
      <c r="B18" s="442">
        <v>4</v>
      </c>
      <c r="C18" s="399" t="s">
        <v>675</v>
      </c>
      <c r="J18"/>
      <c r="K18"/>
      <c r="L18"/>
    </row>
    <row r="19" spans="1:12" x14ac:dyDescent="0.35">
      <c r="A19" s="389"/>
      <c r="B19" s="442"/>
      <c r="C19" s="399" t="s">
        <v>420</v>
      </c>
      <c r="J19"/>
      <c r="K19"/>
      <c r="L19"/>
    </row>
    <row r="20" spans="1:12" x14ac:dyDescent="0.35">
      <c r="A20" s="389" t="str">
        <f t="shared" si="1"/>
        <v>5.</v>
      </c>
      <c r="B20" s="442">
        <v>5</v>
      </c>
      <c r="C20" s="399" t="s">
        <v>421</v>
      </c>
      <c r="J20"/>
      <c r="K20"/>
      <c r="L20"/>
    </row>
    <row r="21" spans="1:12" x14ac:dyDescent="0.35">
      <c r="A21" s="389" t="str">
        <f t="shared" si="1"/>
        <v>6.</v>
      </c>
      <c r="B21" s="442">
        <v>6</v>
      </c>
      <c r="C21" s="399" t="s">
        <v>676</v>
      </c>
      <c r="J21"/>
      <c r="K21"/>
      <c r="L21"/>
    </row>
    <row r="22" spans="1:12" x14ac:dyDescent="0.35">
      <c r="A22" s="389" t="str">
        <f t="shared" si="1"/>
        <v>7.</v>
      </c>
      <c r="B22" s="442">
        <v>7</v>
      </c>
      <c r="C22" s="399" t="s">
        <v>677</v>
      </c>
      <c r="J22"/>
      <c r="K22"/>
      <c r="L22"/>
    </row>
    <row r="23" spans="1:12" x14ac:dyDescent="0.35">
      <c r="A23" s="389" t="str">
        <f t="shared" si="1"/>
        <v>8.</v>
      </c>
      <c r="B23" s="442">
        <v>8</v>
      </c>
      <c r="C23" s="399" t="s">
        <v>682</v>
      </c>
    </row>
    <row r="24" spans="1:12" x14ac:dyDescent="0.35">
      <c r="A24" s="399"/>
      <c r="B24" s="447"/>
      <c r="C24" s="399" t="s">
        <v>678</v>
      </c>
    </row>
    <row r="25" spans="1:12" x14ac:dyDescent="0.35">
      <c r="A25" s="389" t="str">
        <f t="shared" si="1"/>
        <v>9.</v>
      </c>
      <c r="B25" s="399">
        <v>9</v>
      </c>
      <c r="C25" s="399" t="s">
        <v>679</v>
      </c>
    </row>
    <row r="26" spans="1:12" x14ac:dyDescent="0.35">
      <c r="A26" s="399"/>
      <c r="B26" s="399"/>
      <c r="C26" s="399"/>
    </row>
  </sheetData>
  <scenarios current="0" show="0">
    <scenario name="Original_Data" locked="1" count="13" user="Sheri Tingle" comment="Created by Sheri Tingle on 2/23/2025">
      <inputCells r="D8" val="3525" numFmtId="164"/>
      <inputCells r="E8" val="4627" numFmtId="164"/>
      <inputCells r="F8" val="4699" numFmtId="164"/>
      <inputCells r="D9" val="4683" numFmtId="164"/>
      <inputCells r="E9" val="5319" numFmtId="164"/>
      <inputCells r="F9" val="5219" numFmtId="164"/>
      <inputCells r="D10" val="5328" numFmtId="164"/>
      <inputCells r="E10" val="4635" numFmtId="164"/>
      <inputCells r="F10" val="4432" numFmtId="164"/>
      <inputCells r="D11" val="3541" numFmtId="164"/>
      <inputCells r="E11" val="4631" numFmtId="164"/>
      <inputCells r="F11" val="3794" numFmtId="164"/>
      <inputCells r="K7" val="0.13" numFmtId="9"/>
    </scenario>
  </scenarios>
  <hyperlinks>
    <hyperlink ref="A1" location="CONTENT!A1" display="CONTENT!A1" xr:uid="{201C5E86-1B40-4EDA-B4D7-417811E21ADC}"/>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D4662-BC1F-4E06-BE2C-0985F50FF320}">
  <sheetPr codeName="Sheet6">
    <tabColor theme="9" tint="0.79998168889431442"/>
  </sheetPr>
  <dimension ref="A1:O17"/>
  <sheetViews>
    <sheetView showGridLines="0" zoomScaleNormal="100" workbookViewId="0"/>
  </sheetViews>
  <sheetFormatPr defaultRowHeight="25.5" customHeight="1" x14ac:dyDescent="0.25"/>
  <cols>
    <col min="1" max="9" width="9.140625" style="32"/>
    <col min="10" max="10" width="3.28515625" style="32" customWidth="1"/>
    <col min="11" max="11" width="13.5703125" style="32" customWidth="1"/>
    <col min="12" max="14" width="22.5703125" style="32" customWidth="1"/>
    <col min="15" max="15" width="22.140625" style="32" customWidth="1"/>
    <col min="16" max="16384" width="9.140625" style="32"/>
  </cols>
  <sheetData>
    <row r="1" spans="1:15" s="139" customFormat="1" ht="30" customHeight="1" thickBot="1" x14ac:dyDescent="0.4">
      <c r="A1" s="140" t="str" cm="1">
        <f t="array" aca="1" ref="A1" ca="1">MID(CELL("filename",A1),FIND("]",CELL("filename",A1))+1,255)</f>
        <v>2_5_Named Ranges</v>
      </c>
      <c r="B1" s="138"/>
      <c r="C1" s="138"/>
      <c r="D1" s="138"/>
      <c r="E1" s="138"/>
      <c r="F1" s="138"/>
      <c r="G1" s="138"/>
      <c r="H1" s="138"/>
      <c r="I1" s="138"/>
      <c r="J1" s="138"/>
      <c r="K1" s="138"/>
      <c r="L1" s="138"/>
      <c r="M1" s="138"/>
    </row>
    <row r="2" spans="1:15" s="139" customFormat="1" ht="21" x14ac:dyDescent="0.35"/>
    <row r="3" spans="1:15" s="139" customFormat="1" ht="21.75" thickBot="1" x14ac:dyDescent="0.4"/>
    <row r="4" spans="1:15" ht="34.5" customHeight="1" x14ac:dyDescent="0.25">
      <c r="J4" s="454" t="s">
        <v>209</v>
      </c>
      <c r="K4" s="289"/>
      <c r="L4" s="289"/>
      <c r="M4" s="289"/>
      <c r="N4" s="289"/>
      <c r="O4" s="451"/>
    </row>
    <row r="5" spans="1:15" ht="25.5" customHeight="1" x14ac:dyDescent="0.25">
      <c r="J5" s="452" t="s">
        <v>445</v>
      </c>
      <c r="K5" s="455" t="s">
        <v>210</v>
      </c>
      <c r="L5" s="449"/>
      <c r="M5" s="449"/>
      <c r="N5" s="449"/>
      <c r="O5" s="42"/>
    </row>
    <row r="6" spans="1:15" ht="29.25" customHeight="1" thickBot="1" x14ac:dyDescent="0.3">
      <c r="J6" s="453" t="s">
        <v>445</v>
      </c>
      <c r="K6" s="456" t="s">
        <v>211</v>
      </c>
      <c r="L6" s="43"/>
      <c r="M6" s="43"/>
      <c r="N6" s="43"/>
      <c r="O6" s="44"/>
    </row>
    <row r="8" spans="1:15" ht="25.5" customHeight="1" x14ac:dyDescent="0.25">
      <c r="K8" s="45" t="s">
        <v>212</v>
      </c>
    </row>
    <row r="9" spans="1:15" ht="25.5" customHeight="1" thickBot="1" x14ac:dyDescent="0.3">
      <c r="K9" s="478" t="s">
        <v>179</v>
      </c>
    </row>
    <row r="10" spans="1:15" ht="25.5" customHeight="1" thickBot="1" x14ac:dyDescent="0.3">
      <c r="K10" s="46" t="s">
        <v>213</v>
      </c>
      <c r="L10" s="47"/>
      <c r="M10" s="47"/>
      <c r="N10" s="48"/>
      <c r="O10" s="49"/>
    </row>
    <row r="11" spans="1:15" ht="25.5" customHeight="1" thickBot="1" x14ac:dyDescent="0.3">
      <c r="K11" s="466" t="s">
        <v>0</v>
      </c>
      <c r="L11" s="467" t="s">
        <v>214</v>
      </c>
      <c r="M11" s="468" t="s">
        <v>215</v>
      </c>
      <c r="N11" s="469" t="s">
        <v>216</v>
      </c>
      <c r="O11" s="49"/>
    </row>
    <row r="12" spans="1:15" ht="25.5" customHeight="1" x14ac:dyDescent="0.25">
      <c r="K12" s="464" t="s">
        <v>171</v>
      </c>
      <c r="L12" s="458">
        <v>5</v>
      </c>
      <c r="M12" s="459">
        <v>9</v>
      </c>
      <c r="N12" s="460">
        <v>8</v>
      </c>
      <c r="O12" s="49"/>
    </row>
    <row r="13" spans="1:15" ht="25.5" customHeight="1" x14ac:dyDescent="0.25">
      <c r="K13" s="465" t="s">
        <v>5</v>
      </c>
      <c r="L13" s="461">
        <v>7</v>
      </c>
      <c r="M13" s="462">
        <v>2</v>
      </c>
      <c r="N13" s="463">
        <v>5</v>
      </c>
      <c r="O13" s="49"/>
    </row>
    <row r="14" spans="1:15" ht="25.5" customHeight="1" thickBot="1" x14ac:dyDescent="0.3">
      <c r="K14" s="470" t="s">
        <v>175</v>
      </c>
      <c r="L14" s="471">
        <v>6</v>
      </c>
      <c r="M14" s="472">
        <v>4</v>
      </c>
      <c r="N14" s="473">
        <v>7</v>
      </c>
      <c r="O14" s="49"/>
    </row>
    <row r="15" spans="1:15" ht="25.5" customHeight="1" thickBot="1" x14ac:dyDescent="0.3">
      <c r="K15" s="474" t="s">
        <v>217</v>
      </c>
      <c r="L15" s="475">
        <f>SUM(JanSales)</f>
        <v>18</v>
      </c>
      <c r="M15" s="476"/>
      <c r="N15" s="477"/>
    </row>
    <row r="16" spans="1:15" ht="25.5" customHeight="1" x14ac:dyDescent="0.25">
      <c r="L16" s="457" t="s">
        <v>180</v>
      </c>
      <c r="M16" s="457" t="s">
        <v>180</v>
      </c>
      <c r="N16" s="457" t="s">
        <v>180</v>
      </c>
    </row>
    <row r="17" spans="12:14" ht="25.5" customHeight="1" x14ac:dyDescent="0.25">
      <c r="L17" s="50" t="s">
        <v>218</v>
      </c>
      <c r="M17" s="50" t="s">
        <v>219</v>
      </c>
      <c r="N17" s="50" t="s">
        <v>219</v>
      </c>
    </row>
  </sheetData>
  <conditionalFormatting sqref="M15:N15">
    <cfRule type="cellIs" dxfId="34" priority="1" operator="equal">
      <formula>0</formula>
    </cfRule>
  </conditionalFormatting>
  <hyperlinks>
    <hyperlink ref="A1" location="CONTENT!A1" display="CONTENT!A1" xr:uid="{1DC88603-D77D-43C1-8B07-2C64AA4B26CC}"/>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33BFA-938D-40CD-A334-EE6223E183FD}">
  <sheetPr>
    <tabColor theme="9" tint="0.79998168889431442"/>
  </sheetPr>
  <dimension ref="A1:P27"/>
  <sheetViews>
    <sheetView showGridLines="0" zoomScaleNormal="100" workbookViewId="0"/>
  </sheetViews>
  <sheetFormatPr defaultRowHeight="25.5" customHeight="1" x14ac:dyDescent="0.25"/>
  <cols>
    <col min="1" max="1" width="5.42578125" style="32" customWidth="1"/>
    <col min="2" max="2" width="6.85546875" style="32" customWidth="1"/>
    <col min="3" max="4" width="19" style="32" customWidth="1"/>
    <col min="5" max="5" width="9.140625" style="32"/>
    <col min="6" max="6" width="7.28515625" style="32" customWidth="1"/>
    <col min="7" max="7" width="2.42578125" style="32" hidden="1" customWidth="1"/>
    <col min="8" max="8" width="7.140625" style="32" customWidth="1"/>
    <col min="9" max="9" width="13.5703125" style="32" customWidth="1"/>
    <col min="10" max="12" width="22.5703125" style="32" customWidth="1"/>
    <col min="13" max="13" width="22.140625" style="32" customWidth="1"/>
    <col min="14" max="16384" width="9.140625" style="32"/>
  </cols>
  <sheetData>
    <row r="1" spans="1:13" s="139" customFormat="1" ht="30" customHeight="1" thickBot="1" x14ac:dyDescent="0.4">
      <c r="A1" s="140" t="str" cm="1">
        <f t="array" aca="1" ref="A1" ca="1">MID(CELL("filename",A1),FIND("]",CELL("filename",A1))+1,255)</f>
        <v>2_6_Dynamic Named Ranges</v>
      </c>
      <c r="B1" s="138"/>
      <c r="C1" s="138"/>
      <c r="D1" s="138"/>
      <c r="E1" s="138"/>
      <c r="F1" s="138"/>
      <c r="G1" s="138"/>
      <c r="H1" s="138"/>
      <c r="I1" s="138"/>
      <c r="J1" s="138"/>
      <c r="K1" s="138"/>
    </row>
    <row r="2" spans="1:13" s="142" customFormat="1" ht="23.25" customHeight="1" x14ac:dyDescent="0.35">
      <c r="A2" s="450" t="s">
        <v>445</v>
      </c>
      <c r="B2" s="498" t="s">
        <v>695</v>
      </c>
      <c r="C2" s="498"/>
      <c r="D2" s="498"/>
      <c r="E2" s="498"/>
      <c r="F2" s="498"/>
      <c r="G2" s="498"/>
      <c r="H2" s="498"/>
      <c r="I2" s="498"/>
      <c r="J2" s="498"/>
      <c r="K2" s="498"/>
    </row>
    <row r="3" spans="1:13" s="142" customFormat="1" ht="23.25" customHeight="1" x14ac:dyDescent="0.35">
      <c r="A3" s="450" t="s">
        <v>445</v>
      </c>
      <c r="B3" s="498" t="s">
        <v>696</v>
      </c>
      <c r="C3" s="498"/>
      <c r="D3" s="498"/>
      <c r="E3" s="498"/>
      <c r="F3" s="498"/>
      <c r="G3" s="498"/>
      <c r="H3" s="498"/>
      <c r="I3" s="498"/>
      <c r="J3" s="498"/>
      <c r="K3" s="498"/>
    </row>
    <row r="4" spans="1:13" s="142" customFormat="1" ht="23.25" customHeight="1" x14ac:dyDescent="0.35">
      <c r="A4" s="450" t="s">
        <v>445</v>
      </c>
      <c r="B4" s="498" t="s">
        <v>697</v>
      </c>
      <c r="C4" s="498"/>
      <c r="D4" s="498"/>
      <c r="E4" s="498"/>
      <c r="F4" s="498"/>
      <c r="G4" s="498"/>
      <c r="H4" s="498"/>
      <c r="I4" s="498"/>
      <c r="J4" s="498"/>
      <c r="K4" s="498"/>
    </row>
    <row r="5" spans="1:13" s="142" customFormat="1" ht="23.25" customHeight="1" x14ac:dyDescent="0.35">
      <c r="A5" s="450" t="s">
        <v>445</v>
      </c>
      <c r="B5" s="499" t="s">
        <v>698</v>
      </c>
      <c r="C5" s="499"/>
      <c r="D5" s="499"/>
      <c r="E5" s="499"/>
      <c r="F5" s="499"/>
      <c r="G5" s="499"/>
      <c r="H5" s="499"/>
      <c r="I5" s="499"/>
      <c r="J5" s="499"/>
      <c r="K5" s="499"/>
    </row>
    <row r="6" spans="1:13" s="142" customFormat="1" ht="23.25" customHeight="1" x14ac:dyDescent="0.35">
      <c r="A6" s="450" t="s">
        <v>445</v>
      </c>
      <c r="B6" s="499" t="s">
        <v>699</v>
      </c>
      <c r="C6" s="499"/>
      <c r="D6" s="499"/>
      <c r="E6" s="499"/>
      <c r="F6" s="499"/>
      <c r="G6" s="499"/>
      <c r="H6" s="499"/>
      <c r="I6" s="499"/>
      <c r="J6" s="499"/>
      <c r="K6" s="499"/>
    </row>
    <row r="7" spans="1:13" s="142" customFormat="1" ht="25.5" customHeight="1" thickBot="1" x14ac:dyDescent="0.4"/>
    <row r="8" spans="1:13" s="142" customFormat="1" ht="25.5" customHeight="1" thickBot="1" x14ac:dyDescent="0.4">
      <c r="C8" s="479" t="s">
        <v>168</v>
      </c>
      <c r="D8" s="480" t="s">
        <v>169</v>
      </c>
      <c r="E8"/>
      <c r="F8" s="491" t="s">
        <v>684</v>
      </c>
      <c r="G8" s="491"/>
      <c r="H8" s="491"/>
      <c r="I8" s="491"/>
      <c r="J8" s="491"/>
      <c r="K8" s="491"/>
      <c r="L8" s="491"/>
      <c r="M8" s="491"/>
    </row>
    <row r="9" spans="1:13" s="142" customFormat="1" ht="25.5" customHeight="1" x14ac:dyDescent="0.35">
      <c r="C9" s="481">
        <v>19005</v>
      </c>
      <c r="D9" s="482">
        <v>45687</v>
      </c>
      <c r="E9" s="292"/>
      <c r="F9" s="389" t="str">
        <f>_xlfn.CONCAT(G9,".")</f>
        <v>1.</v>
      </c>
      <c r="G9" s="442">
        <v>1</v>
      </c>
      <c r="H9" s="320" t="s">
        <v>700</v>
      </c>
    </row>
    <row r="10" spans="1:13" s="142" customFormat="1" ht="25.5" customHeight="1" x14ac:dyDescent="0.35">
      <c r="C10" s="483">
        <v>18920</v>
      </c>
      <c r="D10" s="484">
        <v>45703</v>
      </c>
      <c r="F10" s="389" t="str">
        <f t="shared" ref="F10:F13" si="0">_xlfn.CONCAT(G10,".")</f>
        <v>2.</v>
      </c>
      <c r="G10" s="442">
        <v>2</v>
      </c>
      <c r="H10" s="320" t="s">
        <v>686</v>
      </c>
    </row>
    <row r="11" spans="1:13" s="142" customFormat="1" ht="25.5" customHeight="1" x14ac:dyDescent="0.35">
      <c r="C11" s="483">
        <v>21487</v>
      </c>
      <c r="D11" s="484">
        <v>45739</v>
      </c>
      <c r="F11" s="389" t="str">
        <f t="shared" si="0"/>
        <v>3.</v>
      </c>
      <c r="G11" s="442">
        <v>3</v>
      </c>
      <c r="H11" s="320" t="s">
        <v>687</v>
      </c>
    </row>
    <row r="12" spans="1:13" s="142" customFormat="1" ht="25.5" customHeight="1" x14ac:dyDescent="0.35">
      <c r="C12" s="483">
        <v>19412</v>
      </c>
      <c r="D12" s="484">
        <v>45752</v>
      </c>
      <c r="F12" s="389" t="str">
        <f t="shared" si="0"/>
        <v>4.</v>
      </c>
      <c r="G12" s="442">
        <v>4</v>
      </c>
      <c r="H12" s="320" t="s">
        <v>688</v>
      </c>
    </row>
    <row r="13" spans="1:13" s="142" customFormat="1" ht="25.5" customHeight="1" x14ac:dyDescent="0.35">
      <c r="C13" s="483"/>
      <c r="D13" s="484"/>
      <c r="F13" s="389" t="str">
        <f t="shared" si="0"/>
        <v>5.</v>
      </c>
      <c r="G13" s="442">
        <v>5</v>
      </c>
      <c r="H13" s="333" t="s">
        <v>701</v>
      </c>
    </row>
    <row r="14" spans="1:13" s="142" customFormat="1" ht="25.5" customHeight="1" x14ac:dyDescent="0.35">
      <c r="C14" s="485"/>
      <c r="D14" s="484"/>
      <c r="H14" s="493" t="s">
        <v>685</v>
      </c>
    </row>
    <row r="15" spans="1:13" s="142" customFormat="1" ht="25.5" customHeight="1" x14ac:dyDescent="0.35">
      <c r="C15" s="485"/>
      <c r="D15" s="484"/>
      <c r="H15" s="142" t="s">
        <v>689</v>
      </c>
    </row>
    <row r="16" spans="1:13" s="142" customFormat="1" ht="25.5" customHeight="1" x14ac:dyDescent="0.35">
      <c r="C16" s="485"/>
      <c r="D16" s="484"/>
      <c r="H16" s="492" t="s">
        <v>690</v>
      </c>
    </row>
    <row r="17" spans="3:16" s="142" customFormat="1" ht="25.5" customHeight="1" x14ac:dyDescent="0.35">
      <c r="C17" s="485"/>
      <c r="D17" s="484"/>
      <c r="H17" s="492" t="s">
        <v>691</v>
      </c>
    </row>
    <row r="18" spans="3:16" s="142" customFormat="1" ht="25.5" customHeight="1" x14ac:dyDescent="0.35">
      <c r="C18" s="485"/>
      <c r="D18" s="484"/>
      <c r="F18" s="32"/>
      <c r="G18" s="32"/>
      <c r="H18" s="492" t="s">
        <v>703</v>
      </c>
      <c r="I18" s="32"/>
      <c r="J18" s="32"/>
      <c r="K18" s="32"/>
      <c r="L18" s="32"/>
      <c r="M18" s="32"/>
    </row>
    <row r="19" spans="3:16" ht="25.5" customHeight="1" x14ac:dyDescent="0.25">
      <c r="C19" s="486"/>
      <c r="D19" s="487"/>
      <c r="H19" s="494" t="s">
        <v>702</v>
      </c>
    </row>
    <row r="20" spans="3:16" ht="25.5" customHeight="1" thickBot="1" x14ac:dyDescent="0.3">
      <c r="C20" s="488"/>
      <c r="D20" s="489"/>
      <c r="H20" s="496" t="s">
        <v>694</v>
      </c>
      <c r="I20" s="497"/>
      <c r="J20" s="497"/>
      <c r="K20" s="497"/>
      <c r="L20" s="497"/>
      <c r="M20" s="497"/>
      <c r="N20" s="497"/>
      <c r="O20" s="497"/>
    </row>
    <row r="21" spans="3:16" ht="25.5" customHeight="1" x14ac:dyDescent="0.25">
      <c r="C21" s="490"/>
      <c r="D21" s="49"/>
      <c r="H21" s="495" t="s">
        <v>692</v>
      </c>
    </row>
    <row r="22" spans="3:16" ht="25.5" customHeight="1" x14ac:dyDescent="0.25">
      <c r="H22" s="495" t="s">
        <v>693</v>
      </c>
    </row>
    <row r="23" spans="3:16" ht="25.5" customHeight="1" x14ac:dyDescent="0.25">
      <c r="H23" s="204" t="s">
        <v>704</v>
      </c>
    </row>
    <row r="24" spans="3:16" ht="25.5" customHeight="1" x14ac:dyDescent="0.25">
      <c r="H24" s="450" t="s">
        <v>445</v>
      </c>
      <c r="I24" s="501" t="s">
        <v>706</v>
      </c>
    </row>
    <row r="25" spans="3:16" ht="25.5" customHeight="1" x14ac:dyDescent="0.25">
      <c r="H25" s="450" t="s">
        <v>445</v>
      </c>
      <c r="I25" s="203" t="s">
        <v>707</v>
      </c>
    </row>
    <row r="26" spans="3:16" ht="91.5" customHeight="1" x14ac:dyDescent="0.25">
      <c r="H26" s="450" t="s">
        <v>445</v>
      </c>
      <c r="I26" s="687" t="s">
        <v>705</v>
      </c>
      <c r="J26" s="687"/>
      <c r="K26" s="687"/>
      <c r="L26" s="687"/>
      <c r="M26" s="687"/>
      <c r="N26" s="687"/>
      <c r="O26" s="687"/>
      <c r="P26" s="687"/>
    </row>
    <row r="27" spans="3:16" ht="25.5" customHeight="1" x14ac:dyDescent="0.25">
      <c r="H27" s="450" t="s">
        <v>445</v>
      </c>
      <c r="I27" s="203" t="s">
        <v>708</v>
      </c>
    </row>
  </sheetData>
  <mergeCells count="1">
    <mergeCell ref="I26:P26"/>
  </mergeCells>
  <hyperlinks>
    <hyperlink ref="A1" location="CONTENT!A1" display="CONTENT!A1" xr:uid="{21A3D86C-644D-4C10-B60E-2F5063072706}"/>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3F71B-DCD6-440B-ACA6-E881292EA12A}">
  <sheetPr>
    <tabColor theme="9" tint="0.79998168889431442"/>
  </sheetPr>
  <dimension ref="A1:L24"/>
  <sheetViews>
    <sheetView showGridLines="0" zoomScaleNormal="100" workbookViewId="0"/>
  </sheetViews>
  <sheetFormatPr defaultColWidth="13.140625" defaultRowHeight="21" x14ac:dyDescent="0.35"/>
  <cols>
    <col min="1" max="1" width="5" style="132" customWidth="1"/>
    <col min="2" max="2" width="5" style="131" customWidth="1"/>
    <col min="3" max="6" width="13.140625" style="143" customWidth="1"/>
    <col min="7" max="16384" width="13.140625" style="132"/>
  </cols>
  <sheetData>
    <row r="1" spans="1:12" s="139" customFormat="1" ht="30" customHeight="1" thickBot="1" x14ac:dyDescent="0.4">
      <c r="A1" s="140" t="str" cm="1">
        <f t="array" aca="1" ref="A1" ca="1">MID(CELL("filename",A1),FIND("]",CELL("filename",A1))+1,255)</f>
        <v>2_7_Normal Charts</v>
      </c>
      <c r="B1" s="138"/>
      <c r="C1" s="388"/>
      <c r="D1" s="388"/>
      <c r="E1" s="388"/>
      <c r="F1" s="388"/>
      <c r="G1" s="138"/>
      <c r="H1" s="138"/>
      <c r="I1" s="138"/>
      <c r="J1" s="138"/>
      <c r="K1" s="138"/>
      <c r="L1" s="138"/>
    </row>
    <row r="2" spans="1:12" customFormat="1" ht="30" customHeight="1" x14ac:dyDescent="0.35">
      <c r="C2" s="142"/>
      <c r="D2" s="142"/>
      <c r="E2" s="142"/>
      <c r="F2" s="142"/>
    </row>
    <row r="3" spans="1:12" customFormat="1" ht="30" customHeight="1" thickBot="1" x14ac:dyDescent="0.3">
      <c r="A3" s="491" t="s">
        <v>709</v>
      </c>
      <c r="B3" s="491"/>
      <c r="C3" s="502"/>
      <c r="D3" s="502"/>
      <c r="E3" s="502"/>
      <c r="F3" s="502"/>
      <c r="G3" s="491"/>
      <c r="H3" s="491"/>
      <c r="I3" s="491"/>
      <c r="J3" s="491"/>
      <c r="K3" s="491"/>
      <c r="L3" s="491"/>
    </row>
    <row r="4" spans="1:12" ht="21.75" thickBot="1" x14ac:dyDescent="0.4"/>
    <row r="5" spans="1:12" ht="21.75" thickBot="1" x14ac:dyDescent="0.4">
      <c r="C5" s="503" t="s">
        <v>346</v>
      </c>
      <c r="D5" s="511" t="s">
        <v>168</v>
      </c>
      <c r="E5" s="512" t="s">
        <v>64</v>
      </c>
      <c r="F5" s="513" t="s">
        <v>175</v>
      </c>
    </row>
    <row r="6" spans="1:12" x14ac:dyDescent="0.35">
      <c r="C6" s="505" t="s">
        <v>353</v>
      </c>
      <c r="D6" s="514">
        <v>352</v>
      </c>
      <c r="E6" s="515">
        <v>467</v>
      </c>
      <c r="F6" s="516">
        <v>499</v>
      </c>
    </row>
    <row r="7" spans="1:12" x14ac:dyDescent="0.35">
      <c r="C7" s="507" t="s">
        <v>354</v>
      </c>
      <c r="D7" s="517">
        <v>483</v>
      </c>
      <c r="E7" s="518">
        <v>539</v>
      </c>
      <c r="F7" s="519">
        <v>519</v>
      </c>
    </row>
    <row r="8" spans="1:12" ht="21.75" thickBot="1" x14ac:dyDescent="0.4">
      <c r="C8" s="509" t="s">
        <v>355</v>
      </c>
      <c r="D8" s="520">
        <v>528</v>
      </c>
      <c r="E8" s="521">
        <v>465</v>
      </c>
      <c r="F8" s="522">
        <v>432</v>
      </c>
    </row>
    <row r="9" spans="1:12" customFormat="1" ht="21.75" thickBot="1" x14ac:dyDescent="0.4">
      <c r="B9" s="133"/>
      <c r="C9" s="142"/>
      <c r="D9" s="142"/>
      <c r="E9" s="142"/>
      <c r="F9" s="142"/>
    </row>
    <row r="10" spans="1:12" ht="36.75" customHeight="1" thickBot="1" x14ac:dyDescent="0.4">
      <c r="C10" s="689" t="s">
        <v>710</v>
      </c>
      <c r="D10" s="690"/>
      <c r="E10" s="690"/>
      <c r="F10" s="691"/>
    </row>
    <row r="12" spans="1:12" x14ac:dyDescent="0.35">
      <c r="C12" s="523" t="s">
        <v>404</v>
      </c>
    </row>
    <row r="13" spans="1:12" ht="81" customHeight="1" x14ac:dyDescent="0.35">
      <c r="C13" s="692" t="s">
        <v>408</v>
      </c>
      <c r="D13" s="692"/>
      <c r="E13" s="692"/>
      <c r="F13" s="692"/>
    </row>
    <row r="14" spans="1:12" ht="43.5" customHeight="1" x14ac:dyDescent="0.35">
      <c r="B14" s="134" t="s">
        <v>387</v>
      </c>
      <c r="C14" s="693" t="s">
        <v>409</v>
      </c>
      <c r="D14" s="693"/>
      <c r="E14" s="693"/>
      <c r="F14" s="693"/>
    </row>
    <row r="15" spans="1:12" ht="58.5" customHeight="1" x14ac:dyDescent="0.35">
      <c r="B15" s="135">
        <v>1</v>
      </c>
      <c r="C15" s="694" t="s">
        <v>410</v>
      </c>
      <c r="D15" s="694"/>
      <c r="E15" s="694"/>
      <c r="F15" s="694"/>
    </row>
    <row r="16" spans="1:12" x14ac:dyDescent="0.35">
      <c r="B16" s="136"/>
      <c r="C16" s="524" t="s">
        <v>314</v>
      </c>
      <c r="D16" s="525"/>
      <c r="E16" s="525"/>
      <c r="F16" s="525"/>
    </row>
    <row r="17" spans="2:6" ht="114" customHeight="1" x14ac:dyDescent="0.35">
      <c r="B17" s="136"/>
      <c r="C17" s="694" t="s">
        <v>411</v>
      </c>
      <c r="D17" s="694"/>
      <c r="E17" s="694"/>
      <c r="F17" s="694"/>
    </row>
    <row r="18" spans="2:6" x14ac:dyDescent="0.35">
      <c r="B18" s="136"/>
      <c r="C18" s="524" t="s">
        <v>314</v>
      </c>
      <c r="D18" s="525"/>
      <c r="E18" s="525"/>
      <c r="F18" s="525"/>
    </row>
    <row r="19" spans="2:6" ht="36" customHeight="1" x14ac:dyDescent="0.35">
      <c r="B19" s="137"/>
      <c r="C19" s="688" t="s">
        <v>412</v>
      </c>
      <c r="D19" s="688"/>
      <c r="E19" s="688"/>
      <c r="F19" s="688"/>
    </row>
    <row r="21" spans="2:6" x14ac:dyDescent="0.35">
      <c r="C21" s="526" t="s">
        <v>413</v>
      </c>
    </row>
    <row r="22" spans="2:6" x14ac:dyDescent="0.35">
      <c r="C22" s="143" t="s">
        <v>405</v>
      </c>
    </row>
    <row r="23" spans="2:6" x14ac:dyDescent="0.35">
      <c r="C23" s="143" t="s">
        <v>406</v>
      </c>
    </row>
    <row r="24" spans="2:6" x14ac:dyDescent="0.35">
      <c r="C24" s="143" t="s">
        <v>407</v>
      </c>
    </row>
  </sheetData>
  <mergeCells count="6">
    <mergeCell ref="C19:F19"/>
    <mergeCell ref="C10:F10"/>
    <mergeCell ref="C13:F13"/>
    <mergeCell ref="C14:F14"/>
    <mergeCell ref="C15:F15"/>
    <mergeCell ref="C17:F17"/>
  </mergeCells>
  <hyperlinks>
    <hyperlink ref="A1" location="CONTENT!A1" display="CONTENT!A1" xr:uid="{392151E5-AEC7-445B-BAAF-F76A377661E6}"/>
  </hyperlinks>
  <pageMargins left="0.75" right="0.75" top="1" bottom="1" header="0.5" footer="0.5"/>
  <headerFooter alignWithMargins="0"/>
  <ignoredErrors>
    <ignoredError sqref="B14" numberStoredAsText="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B9956-D491-4412-8134-F03DA6824D38}">
  <sheetPr codeName="Sheet1">
    <tabColor theme="0" tint="-0.499984740745262"/>
  </sheetPr>
  <dimension ref="A1:Q104"/>
  <sheetViews>
    <sheetView zoomScaleNormal="100" workbookViewId="0"/>
  </sheetViews>
  <sheetFormatPr defaultColWidth="15.28515625" defaultRowHeight="15" x14ac:dyDescent="0.25"/>
  <cols>
    <col min="1" max="1" width="11" bestFit="1" customWidth="1"/>
    <col min="2" max="2" width="12.85546875" bestFit="1" customWidth="1"/>
    <col min="3" max="3" width="10.140625" style="2" customWidth="1"/>
    <col min="4" max="4" width="23.85546875" bestFit="1" customWidth="1"/>
    <col min="5" max="5" width="13.5703125" bestFit="1" customWidth="1"/>
    <col min="6" max="17" width="12.140625" customWidth="1"/>
  </cols>
  <sheetData>
    <row r="1" spans="1:17" s="139" customFormat="1" ht="30" customHeight="1" thickBot="1" x14ac:dyDescent="0.4">
      <c r="A1" s="140" t="str" cm="1">
        <f t="array" aca="1" ref="A1" ca="1">MID(CELL("filename",A1),FIND("]",CELL("filename",A1))+1,255)</f>
        <v>Example Data</v>
      </c>
      <c r="B1" s="138"/>
      <c r="C1" s="138"/>
      <c r="D1" s="138"/>
      <c r="E1" s="138"/>
      <c r="F1" s="138"/>
      <c r="G1" s="138"/>
      <c r="H1" s="138"/>
      <c r="I1" s="138"/>
      <c r="J1" s="138"/>
      <c r="K1" s="138"/>
      <c r="L1" s="138"/>
    </row>
    <row r="2" spans="1:17" s="139" customFormat="1" ht="21" x14ac:dyDescent="0.35"/>
    <row r="3" spans="1:17" s="139" customFormat="1" ht="21" x14ac:dyDescent="0.35"/>
    <row r="4" spans="1:17" s="4" customFormat="1" ht="31.5" customHeight="1" thickBot="1" x14ac:dyDescent="0.3">
      <c r="A4" s="6" t="s">
        <v>139</v>
      </c>
      <c r="B4" s="6" t="s">
        <v>106</v>
      </c>
      <c r="C4" s="6" t="s">
        <v>123</v>
      </c>
      <c r="D4" s="6" t="s">
        <v>113</v>
      </c>
      <c r="E4" s="6" t="s">
        <v>118</v>
      </c>
      <c r="F4" s="6" t="s">
        <v>127</v>
      </c>
      <c r="G4" s="6" t="s">
        <v>128</v>
      </c>
      <c r="H4" s="6" t="s">
        <v>129</v>
      </c>
      <c r="I4" s="6" t="s">
        <v>130</v>
      </c>
      <c r="J4" s="6" t="s">
        <v>131</v>
      </c>
      <c r="K4" s="6" t="s">
        <v>132</v>
      </c>
      <c r="L4" s="6" t="s">
        <v>133</v>
      </c>
      <c r="M4" s="6" t="s">
        <v>134</v>
      </c>
      <c r="N4" s="6" t="s">
        <v>135</v>
      </c>
      <c r="O4" s="6" t="s">
        <v>136</v>
      </c>
      <c r="P4" s="6" t="s">
        <v>137</v>
      </c>
      <c r="Q4" s="6" t="s">
        <v>138</v>
      </c>
    </row>
    <row r="5" spans="1:17" x14ac:dyDescent="0.25">
      <c r="A5" t="s">
        <v>18</v>
      </c>
      <c r="B5" t="s">
        <v>109</v>
      </c>
      <c r="C5" s="2" t="s">
        <v>126</v>
      </c>
      <c r="D5" t="s">
        <v>115</v>
      </c>
      <c r="E5" t="s">
        <v>119</v>
      </c>
      <c r="F5" s="5">
        <v>43088</v>
      </c>
      <c r="G5" s="5">
        <v>49622</v>
      </c>
      <c r="H5" s="5">
        <v>55022</v>
      </c>
      <c r="I5" s="5">
        <v>44773</v>
      </c>
      <c r="J5" s="5">
        <v>37947</v>
      </c>
      <c r="K5" s="5">
        <v>31151</v>
      </c>
      <c r="L5" s="5">
        <v>44749</v>
      </c>
      <c r="M5" s="5">
        <v>51187</v>
      </c>
      <c r="N5" s="5">
        <v>44301</v>
      </c>
      <c r="O5" s="5">
        <v>49373</v>
      </c>
      <c r="P5" s="5">
        <v>30808</v>
      </c>
      <c r="Q5" s="5">
        <v>38174</v>
      </c>
    </row>
    <row r="6" spans="1:17" x14ac:dyDescent="0.25">
      <c r="A6" t="s">
        <v>64</v>
      </c>
      <c r="B6" t="s">
        <v>109</v>
      </c>
      <c r="C6" s="2" t="s">
        <v>126</v>
      </c>
      <c r="D6" t="s">
        <v>116</v>
      </c>
      <c r="E6" t="s">
        <v>122</v>
      </c>
      <c r="F6" s="5">
        <v>49568</v>
      </c>
      <c r="G6" s="5">
        <v>31677</v>
      </c>
      <c r="H6" s="5">
        <v>37473</v>
      </c>
      <c r="I6" s="5">
        <v>49823</v>
      </c>
      <c r="J6" s="5">
        <v>48399</v>
      </c>
      <c r="K6" s="5">
        <v>33053</v>
      </c>
      <c r="L6" s="5">
        <v>55899</v>
      </c>
      <c r="M6" s="5">
        <v>45613</v>
      </c>
      <c r="N6" s="5">
        <v>53277</v>
      </c>
      <c r="O6" s="5">
        <v>45205</v>
      </c>
      <c r="P6" s="5">
        <v>54153</v>
      </c>
      <c r="Q6" s="5">
        <v>37180</v>
      </c>
    </row>
    <row r="7" spans="1:17" x14ac:dyDescent="0.25">
      <c r="A7" t="s">
        <v>68</v>
      </c>
      <c r="B7" t="s">
        <v>110</v>
      </c>
      <c r="C7" s="2" t="s">
        <v>124</v>
      </c>
      <c r="D7" t="s">
        <v>116</v>
      </c>
      <c r="E7" t="s">
        <v>122</v>
      </c>
      <c r="F7" s="5">
        <v>41107</v>
      </c>
      <c r="G7" s="5">
        <v>54474</v>
      </c>
      <c r="H7" s="5">
        <v>34968</v>
      </c>
      <c r="I7" s="5">
        <v>45911</v>
      </c>
      <c r="J7" s="5">
        <v>30109</v>
      </c>
      <c r="K7" s="5">
        <v>52646</v>
      </c>
      <c r="L7" s="5">
        <v>37564</v>
      </c>
      <c r="M7" s="5">
        <v>47606</v>
      </c>
      <c r="N7" s="5">
        <v>46534</v>
      </c>
      <c r="O7" s="5">
        <v>46150</v>
      </c>
      <c r="P7" s="5">
        <v>39191</v>
      </c>
      <c r="Q7" s="5">
        <v>45605</v>
      </c>
    </row>
    <row r="8" spans="1:17" x14ac:dyDescent="0.25">
      <c r="A8" t="s">
        <v>12</v>
      </c>
      <c r="B8" t="s">
        <v>110</v>
      </c>
      <c r="C8" s="2" t="s">
        <v>124</v>
      </c>
      <c r="D8" t="s">
        <v>117</v>
      </c>
      <c r="E8" t="s">
        <v>120</v>
      </c>
      <c r="F8" s="5">
        <v>51734</v>
      </c>
      <c r="G8" s="5">
        <v>32650</v>
      </c>
      <c r="H8" s="5">
        <v>38035</v>
      </c>
      <c r="I8" s="5">
        <v>45420</v>
      </c>
      <c r="J8" s="5">
        <v>39822</v>
      </c>
      <c r="K8" s="5">
        <v>41141</v>
      </c>
      <c r="L8" s="5">
        <v>44823</v>
      </c>
      <c r="M8" s="5">
        <v>38626</v>
      </c>
      <c r="N8" s="5">
        <v>32508</v>
      </c>
      <c r="O8" s="5">
        <v>46834</v>
      </c>
      <c r="P8" s="5">
        <v>34396</v>
      </c>
      <c r="Q8" s="5">
        <v>48335</v>
      </c>
    </row>
    <row r="9" spans="1:17" x14ac:dyDescent="0.25">
      <c r="A9" t="s">
        <v>71</v>
      </c>
      <c r="B9" t="s">
        <v>112</v>
      </c>
      <c r="C9" s="2" t="s">
        <v>126</v>
      </c>
      <c r="D9" t="s">
        <v>117</v>
      </c>
      <c r="E9" t="s">
        <v>120</v>
      </c>
      <c r="F9" s="5">
        <v>46837</v>
      </c>
      <c r="G9" s="5">
        <v>47459</v>
      </c>
      <c r="H9" s="5">
        <v>43975</v>
      </c>
      <c r="I9" s="5">
        <v>54172</v>
      </c>
      <c r="J9" s="5">
        <v>50582</v>
      </c>
      <c r="K9" s="5">
        <v>54523</v>
      </c>
      <c r="L9" s="5">
        <v>46937</v>
      </c>
      <c r="M9" s="5">
        <v>44649</v>
      </c>
      <c r="N9" s="5">
        <v>45693</v>
      </c>
      <c r="O9" s="5">
        <v>52609</v>
      </c>
      <c r="P9" s="5">
        <v>35361</v>
      </c>
      <c r="Q9" s="5">
        <v>50404</v>
      </c>
    </row>
    <row r="10" spans="1:17" x14ac:dyDescent="0.25">
      <c r="A10" t="s">
        <v>36</v>
      </c>
      <c r="B10" t="s">
        <v>110</v>
      </c>
      <c r="C10" s="2" t="s">
        <v>124</v>
      </c>
      <c r="D10" t="s">
        <v>116</v>
      </c>
      <c r="E10" t="s">
        <v>122</v>
      </c>
      <c r="F10" s="5">
        <v>55544</v>
      </c>
      <c r="G10" s="5">
        <v>46828</v>
      </c>
      <c r="H10" s="5">
        <v>36822</v>
      </c>
      <c r="I10" s="5">
        <v>34858</v>
      </c>
      <c r="J10" s="5">
        <v>52576</v>
      </c>
      <c r="K10" s="5">
        <v>30158</v>
      </c>
      <c r="L10" s="5">
        <v>47500</v>
      </c>
      <c r="M10" s="5">
        <v>55537</v>
      </c>
      <c r="N10" s="5">
        <v>50931</v>
      </c>
      <c r="O10" s="5">
        <v>36122</v>
      </c>
      <c r="P10" s="5">
        <v>53614</v>
      </c>
      <c r="Q10" s="5">
        <v>34353</v>
      </c>
    </row>
    <row r="11" spans="1:17" x14ac:dyDescent="0.25">
      <c r="A11" t="s">
        <v>63</v>
      </c>
      <c r="B11" t="s">
        <v>108</v>
      </c>
      <c r="C11" s="2" t="s">
        <v>124</v>
      </c>
      <c r="D11" t="s">
        <v>116</v>
      </c>
      <c r="E11" t="s">
        <v>122</v>
      </c>
      <c r="F11" s="5">
        <v>32211</v>
      </c>
      <c r="G11" s="5">
        <v>46725</v>
      </c>
      <c r="H11" s="5">
        <v>53770</v>
      </c>
      <c r="I11" s="5">
        <v>39571</v>
      </c>
      <c r="J11" s="5">
        <v>50084</v>
      </c>
      <c r="K11" s="5">
        <v>44620</v>
      </c>
      <c r="L11" s="5">
        <v>46818</v>
      </c>
      <c r="M11" s="5">
        <v>52995</v>
      </c>
      <c r="N11" s="5">
        <v>53548</v>
      </c>
      <c r="O11" s="5">
        <v>48707</v>
      </c>
      <c r="P11" s="5">
        <v>37049</v>
      </c>
      <c r="Q11" s="5">
        <v>45819</v>
      </c>
    </row>
    <row r="12" spans="1:17" x14ac:dyDescent="0.25">
      <c r="A12" t="s">
        <v>49</v>
      </c>
      <c r="B12" t="s">
        <v>112</v>
      </c>
      <c r="C12" s="2" t="s">
        <v>125</v>
      </c>
      <c r="D12" t="s">
        <v>116</v>
      </c>
      <c r="E12" t="s">
        <v>122</v>
      </c>
      <c r="F12" s="5">
        <v>45375</v>
      </c>
      <c r="G12" s="5">
        <v>35171</v>
      </c>
      <c r="H12" s="5">
        <v>36170</v>
      </c>
      <c r="I12" s="5">
        <v>47549</v>
      </c>
      <c r="J12" s="5">
        <v>38226</v>
      </c>
      <c r="K12" s="5">
        <v>32022</v>
      </c>
      <c r="L12" s="5">
        <v>34380</v>
      </c>
      <c r="M12" s="5">
        <v>30058</v>
      </c>
      <c r="N12" s="5">
        <v>42763</v>
      </c>
      <c r="O12" s="5">
        <v>37764</v>
      </c>
      <c r="P12" s="5">
        <v>51279</v>
      </c>
      <c r="Q12" s="5">
        <v>49283</v>
      </c>
    </row>
    <row r="13" spans="1:17" x14ac:dyDescent="0.25">
      <c r="A13" t="s">
        <v>102</v>
      </c>
      <c r="B13" t="s">
        <v>112</v>
      </c>
      <c r="C13" s="2" t="s">
        <v>125</v>
      </c>
      <c r="D13" t="s">
        <v>116</v>
      </c>
      <c r="E13" t="s">
        <v>122</v>
      </c>
      <c r="F13" s="5">
        <v>43629</v>
      </c>
      <c r="G13" s="5">
        <v>47125</v>
      </c>
      <c r="H13" s="5">
        <v>33849</v>
      </c>
      <c r="I13" s="5">
        <v>41416</v>
      </c>
      <c r="J13" s="5">
        <v>41936</v>
      </c>
      <c r="K13" s="5">
        <v>45524</v>
      </c>
      <c r="L13" s="5">
        <v>39793</v>
      </c>
      <c r="M13" s="5">
        <v>37651</v>
      </c>
      <c r="N13" s="5">
        <v>42346</v>
      </c>
      <c r="O13" s="5">
        <v>38653</v>
      </c>
      <c r="P13" s="5">
        <v>35115</v>
      </c>
      <c r="Q13" s="5">
        <v>55862</v>
      </c>
    </row>
    <row r="14" spans="1:17" x14ac:dyDescent="0.25">
      <c r="A14" t="s">
        <v>91</v>
      </c>
      <c r="B14" t="s">
        <v>108</v>
      </c>
      <c r="C14" s="2" t="s">
        <v>125</v>
      </c>
      <c r="D14" t="s">
        <v>115</v>
      </c>
      <c r="E14" t="s">
        <v>119</v>
      </c>
      <c r="F14" s="5">
        <v>42628</v>
      </c>
      <c r="G14" s="5">
        <v>41552</v>
      </c>
      <c r="H14" s="5">
        <v>40988</v>
      </c>
      <c r="I14" s="5">
        <v>52514</v>
      </c>
      <c r="J14" s="5">
        <v>48512</v>
      </c>
      <c r="K14" s="5">
        <v>53325</v>
      </c>
      <c r="L14" s="5">
        <v>33644</v>
      </c>
      <c r="M14" s="5">
        <v>34720</v>
      </c>
      <c r="N14" s="5">
        <v>33281</v>
      </c>
      <c r="O14" s="5">
        <v>37667</v>
      </c>
      <c r="P14" s="5">
        <v>33293</v>
      </c>
      <c r="Q14" s="5">
        <v>48827</v>
      </c>
    </row>
    <row r="15" spans="1:17" x14ac:dyDescent="0.25">
      <c r="A15" t="s">
        <v>51</v>
      </c>
      <c r="B15" t="s">
        <v>107</v>
      </c>
      <c r="C15" s="2" t="s">
        <v>125</v>
      </c>
      <c r="D15" t="s">
        <v>114</v>
      </c>
      <c r="E15" t="s">
        <v>121</v>
      </c>
      <c r="F15" s="5">
        <v>53769</v>
      </c>
      <c r="G15" s="5">
        <v>45488</v>
      </c>
      <c r="H15" s="5">
        <v>47652</v>
      </c>
      <c r="I15" s="5">
        <v>54682</v>
      </c>
      <c r="J15" s="5">
        <v>44829</v>
      </c>
      <c r="K15" s="5">
        <v>55006</v>
      </c>
      <c r="L15" s="5">
        <v>52822</v>
      </c>
      <c r="M15" s="5">
        <v>49446</v>
      </c>
      <c r="N15" s="5">
        <v>47369</v>
      </c>
      <c r="O15" s="5">
        <v>45191</v>
      </c>
      <c r="P15" s="5">
        <v>47414</v>
      </c>
      <c r="Q15" s="5">
        <v>52892</v>
      </c>
    </row>
    <row r="16" spans="1:17" x14ac:dyDescent="0.25">
      <c r="A16" t="s">
        <v>58</v>
      </c>
      <c r="B16" t="s">
        <v>108</v>
      </c>
      <c r="C16" s="2" t="s">
        <v>126</v>
      </c>
      <c r="D16" t="s">
        <v>114</v>
      </c>
      <c r="E16" t="s">
        <v>121</v>
      </c>
      <c r="F16" s="5">
        <v>34548</v>
      </c>
      <c r="G16" s="5">
        <v>38104</v>
      </c>
      <c r="H16" s="5">
        <v>45289</v>
      </c>
      <c r="I16" s="5">
        <v>43639</v>
      </c>
      <c r="J16" s="5">
        <v>32589</v>
      </c>
      <c r="K16" s="5">
        <v>33003</v>
      </c>
      <c r="L16" s="5">
        <v>40844</v>
      </c>
      <c r="M16" s="5">
        <v>52284</v>
      </c>
      <c r="N16" s="5">
        <v>46363</v>
      </c>
      <c r="O16" s="5">
        <v>52992</v>
      </c>
      <c r="P16" s="5">
        <v>45800</v>
      </c>
      <c r="Q16" s="5">
        <v>53944</v>
      </c>
    </row>
    <row r="17" spans="1:17" x14ac:dyDescent="0.25">
      <c r="A17" t="s">
        <v>103</v>
      </c>
      <c r="B17" t="s">
        <v>112</v>
      </c>
      <c r="C17" s="2" t="s">
        <v>124</v>
      </c>
      <c r="D17" t="s">
        <v>117</v>
      </c>
      <c r="E17" t="s">
        <v>120</v>
      </c>
      <c r="F17" s="5">
        <v>31017</v>
      </c>
      <c r="G17" s="5">
        <v>37608</v>
      </c>
      <c r="H17" s="5">
        <v>43032</v>
      </c>
      <c r="I17" s="5">
        <v>47695</v>
      </c>
      <c r="J17" s="5">
        <v>35846</v>
      </c>
      <c r="K17" s="5">
        <v>55239</v>
      </c>
      <c r="L17" s="5">
        <v>50475</v>
      </c>
      <c r="M17" s="5">
        <v>36841</v>
      </c>
      <c r="N17" s="5">
        <v>36565</v>
      </c>
      <c r="O17" s="5">
        <v>41243</v>
      </c>
      <c r="P17" s="5">
        <v>39565</v>
      </c>
      <c r="Q17" s="5">
        <v>46804</v>
      </c>
    </row>
    <row r="18" spans="1:17" x14ac:dyDescent="0.25">
      <c r="A18" t="s">
        <v>46</v>
      </c>
      <c r="B18" t="s">
        <v>112</v>
      </c>
      <c r="C18" s="2" t="s">
        <v>124</v>
      </c>
      <c r="D18" t="s">
        <v>115</v>
      </c>
      <c r="E18" t="s">
        <v>119</v>
      </c>
      <c r="F18" s="5">
        <v>46719</v>
      </c>
      <c r="G18" s="5">
        <v>37665</v>
      </c>
      <c r="H18" s="5">
        <v>44002</v>
      </c>
      <c r="I18" s="5">
        <v>48971</v>
      </c>
      <c r="J18" s="5">
        <v>51225</v>
      </c>
      <c r="K18" s="5">
        <v>33200</v>
      </c>
      <c r="L18" s="5">
        <v>45633</v>
      </c>
      <c r="M18" s="5">
        <v>49787</v>
      </c>
      <c r="N18" s="5">
        <v>55297</v>
      </c>
      <c r="O18" s="5">
        <v>53841</v>
      </c>
      <c r="P18" s="5">
        <v>38019</v>
      </c>
      <c r="Q18" s="5">
        <v>32131</v>
      </c>
    </row>
    <row r="19" spans="1:17" x14ac:dyDescent="0.25">
      <c r="A19" t="s">
        <v>45</v>
      </c>
      <c r="B19" t="s">
        <v>110</v>
      </c>
      <c r="C19" s="2" t="s">
        <v>125</v>
      </c>
      <c r="D19" t="s">
        <v>114</v>
      </c>
      <c r="E19" t="s">
        <v>121</v>
      </c>
      <c r="F19" s="5">
        <v>43814</v>
      </c>
      <c r="G19" s="5">
        <v>35827</v>
      </c>
      <c r="H19" s="5">
        <v>44299</v>
      </c>
      <c r="I19" s="5">
        <v>42169</v>
      </c>
      <c r="J19" s="5">
        <v>43974</v>
      </c>
      <c r="K19" s="5">
        <v>55341</v>
      </c>
      <c r="L19" s="5">
        <v>35227</v>
      </c>
      <c r="M19" s="5">
        <v>51487</v>
      </c>
      <c r="N19" s="5">
        <v>31767</v>
      </c>
      <c r="O19" s="5">
        <v>45128</v>
      </c>
      <c r="P19" s="5">
        <v>41060</v>
      </c>
      <c r="Q19" s="5">
        <v>34503</v>
      </c>
    </row>
    <row r="20" spans="1:17" x14ac:dyDescent="0.25">
      <c r="A20" t="s">
        <v>30</v>
      </c>
      <c r="B20" t="s">
        <v>109</v>
      </c>
      <c r="C20" s="2" t="s">
        <v>126</v>
      </c>
      <c r="D20" t="s">
        <v>115</v>
      </c>
      <c r="E20" t="s">
        <v>119</v>
      </c>
      <c r="F20" s="5">
        <v>35171</v>
      </c>
      <c r="G20" s="5">
        <v>51218</v>
      </c>
      <c r="H20" s="5">
        <v>36847</v>
      </c>
      <c r="I20" s="5">
        <v>36450</v>
      </c>
      <c r="J20" s="5">
        <v>40937</v>
      </c>
      <c r="K20" s="5">
        <v>36342</v>
      </c>
      <c r="L20" s="5">
        <v>34345</v>
      </c>
      <c r="M20" s="5">
        <v>48476</v>
      </c>
      <c r="N20" s="5">
        <v>30762</v>
      </c>
      <c r="O20" s="5">
        <v>49679</v>
      </c>
      <c r="P20" s="5">
        <v>51289</v>
      </c>
      <c r="Q20" s="5">
        <v>54222</v>
      </c>
    </row>
    <row r="21" spans="1:17" x14ac:dyDescent="0.25">
      <c r="A21" t="s">
        <v>22</v>
      </c>
      <c r="B21" t="s">
        <v>110</v>
      </c>
      <c r="C21" s="2" t="s">
        <v>126</v>
      </c>
      <c r="D21" t="s">
        <v>114</v>
      </c>
      <c r="E21" t="s">
        <v>121</v>
      </c>
      <c r="F21" s="5">
        <v>51879</v>
      </c>
      <c r="G21" s="5">
        <v>48697</v>
      </c>
      <c r="H21" s="5">
        <v>35533</v>
      </c>
      <c r="I21" s="5">
        <v>46268</v>
      </c>
      <c r="J21" s="5">
        <v>31895</v>
      </c>
      <c r="K21" s="5">
        <v>47439</v>
      </c>
      <c r="L21" s="5">
        <v>42020</v>
      </c>
      <c r="M21" s="5">
        <v>31460</v>
      </c>
      <c r="N21" s="5">
        <v>49702</v>
      </c>
      <c r="O21" s="5">
        <v>33472</v>
      </c>
      <c r="P21" s="5">
        <v>51958</v>
      </c>
      <c r="Q21" s="5">
        <v>50578</v>
      </c>
    </row>
    <row r="22" spans="1:17" x14ac:dyDescent="0.25">
      <c r="A22" t="s">
        <v>17</v>
      </c>
      <c r="B22" t="s">
        <v>112</v>
      </c>
      <c r="C22" s="2" t="s">
        <v>124</v>
      </c>
      <c r="D22" t="s">
        <v>117</v>
      </c>
      <c r="E22" t="s">
        <v>120</v>
      </c>
      <c r="F22" s="5">
        <v>45094</v>
      </c>
      <c r="G22" s="5">
        <v>32292</v>
      </c>
      <c r="H22" s="5">
        <v>54616</v>
      </c>
      <c r="I22" s="5">
        <v>38895</v>
      </c>
      <c r="J22" s="5">
        <v>39955</v>
      </c>
      <c r="K22" s="5">
        <v>43837</v>
      </c>
      <c r="L22" s="5">
        <v>42549</v>
      </c>
      <c r="M22" s="5">
        <v>42904</v>
      </c>
      <c r="N22" s="5">
        <v>41083</v>
      </c>
      <c r="O22" s="5">
        <v>42506</v>
      </c>
      <c r="P22" s="5">
        <v>41443</v>
      </c>
      <c r="Q22" s="5">
        <v>41875</v>
      </c>
    </row>
    <row r="23" spans="1:17" x14ac:dyDescent="0.25">
      <c r="A23" t="s">
        <v>67</v>
      </c>
      <c r="B23" t="s">
        <v>107</v>
      </c>
      <c r="C23" s="2" t="s">
        <v>125</v>
      </c>
      <c r="D23" t="s">
        <v>114</v>
      </c>
      <c r="E23" t="s">
        <v>121</v>
      </c>
      <c r="F23" s="5">
        <v>40107</v>
      </c>
      <c r="G23" s="5">
        <v>33182</v>
      </c>
      <c r="H23" s="5">
        <v>47839</v>
      </c>
      <c r="I23" s="5">
        <v>54946</v>
      </c>
      <c r="J23" s="5">
        <v>52232</v>
      </c>
      <c r="K23" s="5">
        <v>31681</v>
      </c>
      <c r="L23" s="5">
        <v>51816</v>
      </c>
      <c r="M23" s="5">
        <v>53952</v>
      </c>
      <c r="N23" s="5">
        <v>55056</v>
      </c>
      <c r="O23" s="5">
        <v>32338</v>
      </c>
      <c r="P23" s="5">
        <v>34383</v>
      </c>
      <c r="Q23" s="5">
        <v>45834</v>
      </c>
    </row>
    <row r="24" spans="1:17" x14ac:dyDescent="0.25">
      <c r="A24" t="s">
        <v>78</v>
      </c>
      <c r="B24" t="s">
        <v>109</v>
      </c>
      <c r="C24" s="2" t="s">
        <v>125</v>
      </c>
      <c r="D24" t="s">
        <v>116</v>
      </c>
      <c r="E24" t="s">
        <v>122</v>
      </c>
      <c r="F24" s="5">
        <v>35794</v>
      </c>
      <c r="G24" s="5">
        <v>41955</v>
      </c>
      <c r="H24" s="5">
        <v>49055</v>
      </c>
      <c r="I24" s="5">
        <v>41841</v>
      </c>
      <c r="J24" s="5">
        <v>55110</v>
      </c>
      <c r="K24" s="5">
        <v>30031</v>
      </c>
      <c r="L24" s="5">
        <v>44259</v>
      </c>
      <c r="M24" s="5">
        <v>33795</v>
      </c>
      <c r="N24" s="5">
        <v>41163</v>
      </c>
      <c r="O24" s="5">
        <v>35502</v>
      </c>
      <c r="P24" s="5">
        <v>45145</v>
      </c>
      <c r="Q24" s="5">
        <v>45245</v>
      </c>
    </row>
    <row r="25" spans="1:17" x14ac:dyDescent="0.25">
      <c r="A25" t="s">
        <v>93</v>
      </c>
      <c r="B25" t="s">
        <v>107</v>
      </c>
      <c r="C25" s="2" t="s">
        <v>126</v>
      </c>
      <c r="D25" t="s">
        <v>116</v>
      </c>
      <c r="E25" t="s">
        <v>122</v>
      </c>
      <c r="F25" s="5">
        <v>54538</v>
      </c>
      <c r="G25" s="5">
        <v>43420</v>
      </c>
      <c r="H25" s="5">
        <v>37957</v>
      </c>
      <c r="I25" s="5">
        <v>44561</v>
      </c>
      <c r="J25" s="5">
        <v>33680</v>
      </c>
      <c r="K25" s="5">
        <v>50889</v>
      </c>
      <c r="L25" s="5">
        <v>54703</v>
      </c>
      <c r="M25" s="5">
        <v>53955</v>
      </c>
      <c r="N25" s="5">
        <v>38775</v>
      </c>
      <c r="O25" s="5">
        <v>49643</v>
      </c>
      <c r="P25" s="5">
        <v>36509</v>
      </c>
      <c r="Q25" s="5">
        <v>30979</v>
      </c>
    </row>
    <row r="26" spans="1:17" x14ac:dyDescent="0.25">
      <c r="A26" t="s">
        <v>25</v>
      </c>
      <c r="B26" t="s">
        <v>109</v>
      </c>
      <c r="C26" s="2" t="s">
        <v>125</v>
      </c>
      <c r="D26" t="s">
        <v>114</v>
      </c>
      <c r="E26" t="s">
        <v>121</v>
      </c>
      <c r="F26" s="5">
        <v>33028</v>
      </c>
      <c r="G26" s="5">
        <v>38868</v>
      </c>
      <c r="H26" s="5">
        <v>53149</v>
      </c>
      <c r="I26" s="5">
        <v>35727</v>
      </c>
      <c r="J26" s="5">
        <v>45722</v>
      </c>
      <c r="K26" s="5">
        <v>33253</v>
      </c>
      <c r="L26" s="5">
        <v>52924</v>
      </c>
      <c r="M26" s="5">
        <v>49456</v>
      </c>
      <c r="N26" s="5">
        <v>55218</v>
      </c>
      <c r="O26" s="5">
        <v>48970</v>
      </c>
      <c r="P26" s="5">
        <v>41482</v>
      </c>
      <c r="Q26" s="5">
        <v>49009</v>
      </c>
    </row>
    <row r="27" spans="1:17" x14ac:dyDescent="0.25">
      <c r="A27" t="s">
        <v>86</v>
      </c>
      <c r="B27" t="s">
        <v>109</v>
      </c>
      <c r="C27" s="2" t="s">
        <v>125</v>
      </c>
      <c r="D27" t="s">
        <v>117</v>
      </c>
      <c r="E27" t="s">
        <v>120</v>
      </c>
      <c r="F27" s="5">
        <v>52029</v>
      </c>
      <c r="G27" s="5">
        <v>35889</v>
      </c>
      <c r="H27" s="5">
        <v>40870</v>
      </c>
      <c r="I27" s="5">
        <v>38185</v>
      </c>
      <c r="J27" s="5">
        <v>53415</v>
      </c>
      <c r="K27" s="5">
        <v>50488</v>
      </c>
      <c r="L27" s="5">
        <v>31481</v>
      </c>
      <c r="M27" s="5">
        <v>30297</v>
      </c>
      <c r="N27" s="5">
        <v>53307</v>
      </c>
      <c r="O27" s="5">
        <v>50253</v>
      </c>
      <c r="P27" s="5">
        <v>35844</v>
      </c>
      <c r="Q27" s="5">
        <v>33868</v>
      </c>
    </row>
    <row r="28" spans="1:17" x14ac:dyDescent="0.25">
      <c r="A28" t="s">
        <v>9</v>
      </c>
      <c r="B28" t="s">
        <v>111</v>
      </c>
      <c r="C28" s="2" t="s">
        <v>125</v>
      </c>
      <c r="D28" t="s">
        <v>114</v>
      </c>
      <c r="E28" t="s">
        <v>121</v>
      </c>
      <c r="F28" s="5">
        <v>44294</v>
      </c>
      <c r="G28" s="5">
        <v>38190</v>
      </c>
      <c r="H28" s="5">
        <v>31053</v>
      </c>
      <c r="I28" s="5">
        <v>34839</v>
      </c>
      <c r="J28" s="5">
        <v>37302</v>
      </c>
      <c r="K28" s="5">
        <v>40423</v>
      </c>
      <c r="L28" s="5">
        <v>45238</v>
      </c>
      <c r="M28" s="5">
        <v>54520</v>
      </c>
      <c r="N28" s="5">
        <v>48725</v>
      </c>
      <c r="O28" s="5">
        <v>52393</v>
      </c>
      <c r="P28" s="5">
        <v>48966</v>
      </c>
      <c r="Q28" s="5">
        <v>55971</v>
      </c>
    </row>
    <row r="29" spans="1:17" x14ac:dyDescent="0.25">
      <c r="A29" t="s">
        <v>61</v>
      </c>
      <c r="B29" t="s">
        <v>109</v>
      </c>
      <c r="C29" s="2" t="s">
        <v>125</v>
      </c>
      <c r="D29" t="s">
        <v>117</v>
      </c>
      <c r="E29" t="s">
        <v>120</v>
      </c>
      <c r="F29" s="5">
        <v>51583</v>
      </c>
      <c r="G29" s="5">
        <v>44533</v>
      </c>
      <c r="H29" s="5">
        <v>47792</v>
      </c>
      <c r="I29" s="5">
        <v>53107</v>
      </c>
      <c r="J29" s="5">
        <v>55593</v>
      </c>
      <c r="K29" s="5">
        <v>53515</v>
      </c>
      <c r="L29" s="5">
        <v>34358</v>
      </c>
      <c r="M29" s="5">
        <v>31748</v>
      </c>
      <c r="N29" s="5">
        <v>43358</v>
      </c>
      <c r="O29" s="5">
        <v>38392</v>
      </c>
      <c r="P29" s="5">
        <v>42902</v>
      </c>
      <c r="Q29" s="5">
        <v>30079</v>
      </c>
    </row>
    <row r="30" spans="1:17" x14ac:dyDescent="0.25">
      <c r="A30" t="s">
        <v>8</v>
      </c>
      <c r="B30" t="s">
        <v>109</v>
      </c>
      <c r="C30" s="2" t="s">
        <v>125</v>
      </c>
      <c r="D30" t="s">
        <v>116</v>
      </c>
      <c r="E30" t="s">
        <v>122</v>
      </c>
      <c r="F30" s="5">
        <v>54745</v>
      </c>
      <c r="G30" s="5">
        <v>39533</v>
      </c>
      <c r="H30" s="5">
        <v>54708</v>
      </c>
      <c r="I30" s="5">
        <v>54974</v>
      </c>
      <c r="J30" s="5">
        <v>44967</v>
      </c>
      <c r="K30" s="5">
        <v>48502</v>
      </c>
      <c r="L30" s="5">
        <v>37528</v>
      </c>
      <c r="M30" s="5">
        <v>50508</v>
      </c>
      <c r="N30" s="5">
        <v>33554</v>
      </c>
      <c r="O30" s="5">
        <v>49013</v>
      </c>
      <c r="P30" s="5">
        <v>30290</v>
      </c>
      <c r="Q30" s="5">
        <v>54556</v>
      </c>
    </row>
    <row r="31" spans="1:17" x14ac:dyDescent="0.25">
      <c r="A31" t="s">
        <v>60</v>
      </c>
      <c r="B31" t="s">
        <v>109</v>
      </c>
      <c r="C31" s="2" t="s">
        <v>124</v>
      </c>
      <c r="D31" t="s">
        <v>115</v>
      </c>
      <c r="E31" t="s">
        <v>119</v>
      </c>
      <c r="F31" s="5">
        <v>34199</v>
      </c>
      <c r="G31" s="5">
        <v>33714</v>
      </c>
      <c r="H31" s="5">
        <v>41840</v>
      </c>
      <c r="I31" s="5">
        <v>31202</v>
      </c>
      <c r="J31" s="5">
        <v>50271</v>
      </c>
      <c r="K31" s="5">
        <v>49826</v>
      </c>
      <c r="L31" s="5">
        <v>33061</v>
      </c>
      <c r="M31" s="5">
        <v>34503</v>
      </c>
      <c r="N31" s="5">
        <v>48757</v>
      </c>
      <c r="O31" s="5">
        <v>53930</v>
      </c>
      <c r="P31" s="5">
        <v>39704</v>
      </c>
      <c r="Q31" s="5">
        <v>42610</v>
      </c>
    </row>
    <row r="32" spans="1:17" x14ac:dyDescent="0.25">
      <c r="A32" t="s">
        <v>72</v>
      </c>
      <c r="B32" t="s">
        <v>112</v>
      </c>
      <c r="C32" s="2" t="s">
        <v>125</v>
      </c>
      <c r="D32" t="s">
        <v>117</v>
      </c>
      <c r="E32" t="s">
        <v>120</v>
      </c>
      <c r="F32" s="5">
        <v>47181</v>
      </c>
      <c r="G32" s="5">
        <v>54672</v>
      </c>
      <c r="H32" s="5">
        <v>50751</v>
      </c>
      <c r="I32" s="5">
        <v>30175</v>
      </c>
      <c r="J32" s="5">
        <v>36311</v>
      </c>
      <c r="K32" s="5">
        <v>33029</v>
      </c>
      <c r="L32" s="5">
        <v>47554</v>
      </c>
      <c r="M32" s="5">
        <v>35641</v>
      </c>
      <c r="N32" s="5">
        <v>51290</v>
      </c>
      <c r="O32" s="5">
        <v>39226</v>
      </c>
      <c r="P32" s="5">
        <v>33248</v>
      </c>
      <c r="Q32" s="5">
        <v>45063</v>
      </c>
    </row>
    <row r="33" spans="1:17" x14ac:dyDescent="0.25">
      <c r="A33" t="s">
        <v>104</v>
      </c>
      <c r="B33" t="s">
        <v>108</v>
      </c>
      <c r="C33" s="2" t="s">
        <v>124</v>
      </c>
      <c r="D33" t="s">
        <v>117</v>
      </c>
      <c r="E33" t="s">
        <v>120</v>
      </c>
      <c r="F33" s="5">
        <v>54825</v>
      </c>
      <c r="G33" s="5">
        <v>40077</v>
      </c>
      <c r="H33" s="5">
        <v>35599</v>
      </c>
      <c r="I33" s="5">
        <v>35857</v>
      </c>
      <c r="J33" s="5">
        <v>42863</v>
      </c>
      <c r="K33" s="5">
        <v>45712</v>
      </c>
      <c r="L33" s="5">
        <v>39466</v>
      </c>
      <c r="M33" s="5">
        <v>42830</v>
      </c>
      <c r="N33" s="5">
        <v>33107</v>
      </c>
      <c r="O33" s="5">
        <v>31053</v>
      </c>
      <c r="P33" s="5">
        <v>55664</v>
      </c>
      <c r="Q33" s="5">
        <v>46906</v>
      </c>
    </row>
    <row r="34" spans="1:17" x14ac:dyDescent="0.25">
      <c r="A34" t="s">
        <v>16</v>
      </c>
      <c r="B34" t="s">
        <v>111</v>
      </c>
      <c r="C34" s="2" t="s">
        <v>124</v>
      </c>
      <c r="D34" t="s">
        <v>115</v>
      </c>
      <c r="E34" t="s">
        <v>119</v>
      </c>
      <c r="F34" s="5">
        <v>33951</v>
      </c>
      <c r="G34" s="5">
        <v>48396</v>
      </c>
      <c r="H34" s="5">
        <v>46221</v>
      </c>
      <c r="I34" s="5">
        <v>36786</v>
      </c>
      <c r="J34" s="5">
        <v>33014</v>
      </c>
      <c r="K34" s="5">
        <v>33311</v>
      </c>
      <c r="L34" s="5">
        <v>31173</v>
      </c>
      <c r="M34" s="5">
        <v>54526</v>
      </c>
      <c r="N34" s="5">
        <v>49930</v>
      </c>
      <c r="O34" s="5">
        <v>35379</v>
      </c>
      <c r="P34" s="5">
        <v>38652</v>
      </c>
      <c r="Q34" s="5">
        <v>30556</v>
      </c>
    </row>
    <row r="35" spans="1:17" x14ac:dyDescent="0.25">
      <c r="A35" t="s">
        <v>24</v>
      </c>
      <c r="B35" t="s">
        <v>112</v>
      </c>
      <c r="C35" s="2" t="s">
        <v>125</v>
      </c>
      <c r="D35" t="s">
        <v>117</v>
      </c>
      <c r="E35" t="s">
        <v>120</v>
      </c>
      <c r="F35" s="5">
        <v>55775</v>
      </c>
      <c r="G35" s="5">
        <v>42572</v>
      </c>
      <c r="H35" s="5">
        <v>41339</v>
      </c>
      <c r="I35" s="5">
        <v>41327</v>
      </c>
      <c r="J35" s="5">
        <v>53331</v>
      </c>
      <c r="K35" s="5">
        <v>37226</v>
      </c>
      <c r="L35" s="5">
        <v>38553</v>
      </c>
      <c r="M35" s="5">
        <v>42436</v>
      </c>
      <c r="N35" s="5">
        <v>34535</v>
      </c>
      <c r="O35" s="5">
        <v>52653</v>
      </c>
      <c r="P35" s="5">
        <v>35589</v>
      </c>
      <c r="Q35" s="5">
        <v>38890</v>
      </c>
    </row>
    <row r="36" spans="1:17" x14ac:dyDescent="0.25">
      <c r="A36" t="s">
        <v>10</v>
      </c>
      <c r="B36" t="s">
        <v>112</v>
      </c>
      <c r="C36" s="2" t="s">
        <v>125</v>
      </c>
      <c r="D36" t="s">
        <v>116</v>
      </c>
      <c r="E36" t="s">
        <v>122</v>
      </c>
      <c r="F36" s="5">
        <v>35421</v>
      </c>
      <c r="G36" s="5">
        <v>48283</v>
      </c>
      <c r="H36" s="5">
        <v>50071</v>
      </c>
      <c r="I36" s="5">
        <v>33927</v>
      </c>
      <c r="J36" s="5">
        <v>52590</v>
      </c>
      <c r="K36" s="5">
        <v>45238</v>
      </c>
      <c r="L36" s="5">
        <v>39433</v>
      </c>
      <c r="M36" s="5">
        <v>33168</v>
      </c>
      <c r="N36" s="5">
        <v>38171</v>
      </c>
      <c r="O36" s="5">
        <v>54115</v>
      </c>
      <c r="P36" s="5">
        <v>42016</v>
      </c>
      <c r="Q36" s="5">
        <v>50578</v>
      </c>
    </row>
    <row r="37" spans="1:17" x14ac:dyDescent="0.25">
      <c r="A37" t="s">
        <v>90</v>
      </c>
      <c r="B37" t="s">
        <v>109</v>
      </c>
      <c r="C37" s="2" t="s">
        <v>126</v>
      </c>
      <c r="D37" t="s">
        <v>117</v>
      </c>
      <c r="E37" t="s">
        <v>120</v>
      </c>
      <c r="F37" s="5">
        <v>38016</v>
      </c>
      <c r="G37" s="5">
        <v>37352</v>
      </c>
      <c r="H37" s="5">
        <v>47085</v>
      </c>
      <c r="I37" s="5">
        <v>48775</v>
      </c>
      <c r="J37" s="5">
        <v>33979</v>
      </c>
      <c r="K37" s="5">
        <v>37621</v>
      </c>
      <c r="L37" s="5">
        <v>38892</v>
      </c>
      <c r="M37" s="5">
        <v>38209</v>
      </c>
      <c r="N37" s="5">
        <v>47748</v>
      </c>
      <c r="O37" s="5">
        <v>41055</v>
      </c>
      <c r="P37" s="5">
        <v>35161</v>
      </c>
      <c r="Q37" s="5">
        <v>32343</v>
      </c>
    </row>
    <row r="38" spans="1:17" x14ac:dyDescent="0.25">
      <c r="A38" t="s">
        <v>56</v>
      </c>
      <c r="B38" t="s">
        <v>109</v>
      </c>
      <c r="C38" s="2" t="s">
        <v>124</v>
      </c>
      <c r="D38" t="s">
        <v>116</v>
      </c>
      <c r="E38" t="s">
        <v>122</v>
      </c>
      <c r="F38" s="5">
        <v>36024</v>
      </c>
      <c r="G38" s="5">
        <v>47824</v>
      </c>
      <c r="H38" s="5">
        <v>53874</v>
      </c>
      <c r="I38" s="5">
        <v>33182</v>
      </c>
      <c r="J38" s="5">
        <v>37676</v>
      </c>
      <c r="K38" s="5">
        <v>40139</v>
      </c>
      <c r="L38" s="5">
        <v>50274</v>
      </c>
      <c r="M38" s="5">
        <v>36660</v>
      </c>
      <c r="N38" s="5">
        <v>45749</v>
      </c>
      <c r="O38" s="5">
        <v>44819</v>
      </c>
      <c r="P38" s="5">
        <v>35052</v>
      </c>
      <c r="Q38" s="5">
        <v>51694</v>
      </c>
    </row>
    <row r="39" spans="1:17" x14ac:dyDescent="0.25">
      <c r="A39" t="s">
        <v>81</v>
      </c>
      <c r="B39" t="s">
        <v>112</v>
      </c>
      <c r="C39" s="2" t="s">
        <v>124</v>
      </c>
      <c r="D39" t="s">
        <v>114</v>
      </c>
      <c r="E39" t="s">
        <v>121</v>
      </c>
      <c r="F39" s="5">
        <v>41238</v>
      </c>
      <c r="G39" s="5">
        <v>33525</v>
      </c>
      <c r="H39" s="5">
        <v>50079</v>
      </c>
      <c r="I39" s="5">
        <v>41362</v>
      </c>
      <c r="J39" s="5">
        <v>43785</v>
      </c>
      <c r="K39" s="5">
        <v>35935</v>
      </c>
      <c r="L39" s="5">
        <v>45996</v>
      </c>
      <c r="M39" s="5">
        <v>50660</v>
      </c>
      <c r="N39" s="5">
        <v>49573</v>
      </c>
      <c r="O39" s="5">
        <v>55318</v>
      </c>
      <c r="P39" s="5">
        <v>53116</v>
      </c>
      <c r="Q39" s="5">
        <v>55731</v>
      </c>
    </row>
    <row r="40" spans="1:17" x14ac:dyDescent="0.25">
      <c r="A40" t="s">
        <v>47</v>
      </c>
      <c r="B40" t="s">
        <v>111</v>
      </c>
      <c r="C40" s="2" t="s">
        <v>124</v>
      </c>
      <c r="D40" t="s">
        <v>114</v>
      </c>
      <c r="E40" t="s">
        <v>121</v>
      </c>
      <c r="F40" s="5">
        <v>36935</v>
      </c>
      <c r="G40" s="5">
        <v>31591</v>
      </c>
      <c r="H40" s="5">
        <v>54491</v>
      </c>
      <c r="I40" s="5">
        <v>44361</v>
      </c>
      <c r="J40" s="5">
        <v>42833</v>
      </c>
      <c r="K40" s="5">
        <v>33782</v>
      </c>
      <c r="L40" s="5">
        <v>36440</v>
      </c>
      <c r="M40" s="5">
        <v>37487</v>
      </c>
      <c r="N40" s="5">
        <v>41261</v>
      </c>
      <c r="O40" s="5">
        <v>32201</v>
      </c>
      <c r="P40" s="5">
        <v>47882</v>
      </c>
      <c r="Q40" s="5">
        <v>32854</v>
      </c>
    </row>
    <row r="41" spans="1:17" x14ac:dyDescent="0.25">
      <c r="A41" t="s">
        <v>14</v>
      </c>
      <c r="B41" t="s">
        <v>107</v>
      </c>
      <c r="C41" s="2" t="s">
        <v>124</v>
      </c>
      <c r="D41" t="s">
        <v>117</v>
      </c>
      <c r="E41" t="s">
        <v>120</v>
      </c>
      <c r="F41" s="5">
        <v>55903</v>
      </c>
      <c r="G41" s="5">
        <v>46920</v>
      </c>
      <c r="H41" s="5">
        <v>41313</v>
      </c>
      <c r="I41" s="5">
        <v>32645</v>
      </c>
      <c r="J41" s="5">
        <v>41734</v>
      </c>
      <c r="K41" s="5">
        <v>49370</v>
      </c>
      <c r="L41" s="5">
        <v>48220</v>
      </c>
      <c r="M41" s="5">
        <v>51581</v>
      </c>
      <c r="N41" s="5">
        <v>47606</v>
      </c>
      <c r="O41" s="5">
        <v>37638</v>
      </c>
      <c r="P41" s="5">
        <v>46474</v>
      </c>
      <c r="Q41" s="5">
        <v>53260</v>
      </c>
    </row>
    <row r="42" spans="1:17" x14ac:dyDescent="0.25">
      <c r="A42" t="s">
        <v>31</v>
      </c>
      <c r="B42" t="s">
        <v>109</v>
      </c>
      <c r="C42" s="2" t="s">
        <v>125</v>
      </c>
      <c r="D42" t="s">
        <v>114</v>
      </c>
      <c r="E42" t="s">
        <v>121</v>
      </c>
      <c r="F42" s="5">
        <v>51685</v>
      </c>
      <c r="G42" s="5">
        <v>37259</v>
      </c>
      <c r="H42" s="5">
        <v>44541</v>
      </c>
      <c r="I42" s="5">
        <v>39092</v>
      </c>
      <c r="J42" s="5">
        <v>31667</v>
      </c>
      <c r="K42" s="5">
        <v>30452</v>
      </c>
      <c r="L42" s="5">
        <v>49525</v>
      </c>
      <c r="M42" s="5">
        <v>33440</v>
      </c>
      <c r="N42" s="5">
        <v>46454</v>
      </c>
      <c r="O42" s="5">
        <v>37510</v>
      </c>
      <c r="P42" s="5">
        <v>47165</v>
      </c>
      <c r="Q42" s="5">
        <v>51225</v>
      </c>
    </row>
    <row r="43" spans="1:17" x14ac:dyDescent="0.25">
      <c r="A43" t="s">
        <v>21</v>
      </c>
      <c r="B43" t="s">
        <v>108</v>
      </c>
      <c r="C43" s="2" t="s">
        <v>124</v>
      </c>
      <c r="D43" t="s">
        <v>114</v>
      </c>
      <c r="E43" t="s">
        <v>121</v>
      </c>
      <c r="F43" s="5">
        <v>37795</v>
      </c>
      <c r="G43" s="5">
        <v>54875</v>
      </c>
      <c r="H43" s="5">
        <v>40092</v>
      </c>
      <c r="I43" s="5">
        <v>54926</v>
      </c>
      <c r="J43" s="5">
        <v>33286</v>
      </c>
      <c r="K43" s="5">
        <v>49177</v>
      </c>
      <c r="L43" s="5">
        <v>36682</v>
      </c>
      <c r="M43" s="5">
        <v>54493</v>
      </c>
      <c r="N43" s="5">
        <v>31417</v>
      </c>
      <c r="O43" s="5">
        <v>50658</v>
      </c>
      <c r="P43" s="5">
        <v>46471</v>
      </c>
      <c r="Q43" s="5">
        <v>51724</v>
      </c>
    </row>
    <row r="44" spans="1:17" x14ac:dyDescent="0.25">
      <c r="A44" t="s">
        <v>55</v>
      </c>
      <c r="B44" t="s">
        <v>108</v>
      </c>
      <c r="C44" s="2" t="s">
        <v>126</v>
      </c>
      <c r="D44" t="s">
        <v>117</v>
      </c>
      <c r="E44" t="s">
        <v>120</v>
      </c>
      <c r="F44" s="5">
        <v>53326</v>
      </c>
      <c r="G44" s="5">
        <v>36588</v>
      </c>
      <c r="H44" s="5">
        <v>41961</v>
      </c>
      <c r="I44" s="5">
        <v>45054</v>
      </c>
      <c r="J44" s="5">
        <v>37377</v>
      </c>
      <c r="K44" s="5">
        <v>46971</v>
      </c>
      <c r="L44" s="5">
        <v>39038</v>
      </c>
      <c r="M44" s="5">
        <v>41294</v>
      </c>
      <c r="N44" s="5">
        <v>53536</v>
      </c>
      <c r="O44" s="5">
        <v>40709</v>
      </c>
      <c r="P44" s="5">
        <v>55949</v>
      </c>
      <c r="Q44" s="5">
        <v>53592</v>
      </c>
    </row>
    <row r="45" spans="1:17" x14ac:dyDescent="0.25">
      <c r="A45" t="s">
        <v>44</v>
      </c>
      <c r="B45" t="s">
        <v>107</v>
      </c>
      <c r="C45" s="2" t="s">
        <v>124</v>
      </c>
      <c r="D45" t="s">
        <v>114</v>
      </c>
      <c r="E45" t="s">
        <v>121</v>
      </c>
      <c r="F45" s="5">
        <v>31026</v>
      </c>
      <c r="G45" s="5">
        <v>45558</v>
      </c>
      <c r="H45" s="5">
        <v>55806</v>
      </c>
      <c r="I45" s="5">
        <v>45099</v>
      </c>
      <c r="J45" s="5">
        <v>45572</v>
      </c>
      <c r="K45" s="5">
        <v>46492</v>
      </c>
      <c r="L45" s="5">
        <v>34084</v>
      </c>
      <c r="M45" s="5">
        <v>37706</v>
      </c>
      <c r="N45" s="5">
        <v>46019</v>
      </c>
      <c r="O45" s="5">
        <v>53001</v>
      </c>
      <c r="P45" s="5">
        <v>42998</v>
      </c>
      <c r="Q45" s="5">
        <v>38269</v>
      </c>
    </row>
    <row r="46" spans="1:17" x14ac:dyDescent="0.25">
      <c r="A46" t="s">
        <v>54</v>
      </c>
      <c r="B46" t="s">
        <v>108</v>
      </c>
      <c r="C46" s="2" t="s">
        <v>126</v>
      </c>
      <c r="D46" t="s">
        <v>117</v>
      </c>
      <c r="E46" t="s">
        <v>120</v>
      </c>
      <c r="F46" s="5">
        <v>54234</v>
      </c>
      <c r="G46" s="5">
        <v>54696</v>
      </c>
      <c r="H46" s="5">
        <v>35833</v>
      </c>
      <c r="I46" s="5">
        <v>34366</v>
      </c>
      <c r="J46" s="5">
        <v>33327</v>
      </c>
      <c r="K46" s="5">
        <v>36203</v>
      </c>
      <c r="L46" s="5">
        <v>52399</v>
      </c>
      <c r="M46" s="5">
        <v>33587</v>
      </c>
      <c r="N46" s="5">
        <v>41263</v>
      </c>
      <c r="O46" s="5">
        <v>50281</v>
      </c>
      <c r="P46" s="5">
        <v>52851</v>
      </c>
      <c r="Q46" s="5">
        <v>37278</v>
      </c>
    </row>
    <row r="47" spans="1:17" x14ac:dyDescent="0.25">
      <c r="A47" t="s">
        <v>35</v>
      </c>
      <c r="B47" t="s">
        <v>111</v>
      </c>
      <c r="C47" s="2" t="s">
        <v>124</v>
      </c>
      <c r="D47" t="s">
        <v>116</v>
      </c>
      <c r="E47" t="s">
        <v>122</v>
      </c>
      <c r="F47" s="5">
        <v>33725</v>
      </c>
      <c r="G47" s="5">
        <v>55114</v>
      </c>
      <c r="H47" s="5">
        <v>39088</v>
      </c>
      <c r="I47" s="5">
        <v>55322</v>
      </c>
      <c r="J47" s="5">
        <v>46900</v>
      </c>
      <c r="K47" s="5">
        <v>49078</v>
      </c>
      <c r="L47" s="5">
        <v>37101</v>
      </c>
      <c r="M47" s="5">
        <v>49513</v>
      </c>
      <c r="N47" s="5">
        <v>43118</v>
      </c>
      <c r="O47" s="5">
        <v>31062</v>
      </c>
      <c r="P47" s="5">
        <v>55269</v>
      </c>
      <c r="Q47" s="5">
        <v>42140</v>
      </c>
    </row>
    <row r="48" spans="1:17" x14ac:dyDescent="0.25">
      <c r="A48" t="s">
        <v>99</v>
      </c>
      <c r="B48" t="s">
        <v>110</v>
      </c>
      <c r="C48" s="2" t="s">
        <v>124</v>
      </c>
      <c r="D48" t="s">
        <v>115</v>
      </c>
      <c r="E48" t="s">
        <v>119</v>
      </c>
      <c r="F48" s="5">
        <v>32536</v>
      </c>
      <c r="G48" s="5">
        <v>46837</v>
      </c>
      <c r="H48" s="5">
        <v>41582</v>
      </c>
      <c r="I48" s="5">
        <v>35370</v>
      </c>
      <c r="J48" s="5">
        <v>42015</v>
      </c>
      <c r="K48" s="5">
        <v>43335</v>
      </c>
      <c r="L48" s="5">
        <v>37030</v>
      </c>
      <c r="M48" s="5">
        <v>41918</v>
      </c>
      <c r="N48" s="5">
        <v>37319</v>
      </c>
      <c r="O48" s="5">
        <v>47282</v>
      </c>
      <c r="P48" s="5">
        <v>52516</v>
      </c>
      <c r="Q48" s="5">
        <v>45644</v>
      </c>
    </row>
    <row r="49" spans="1:17" x14ac:dyDescent="0.25">
      <c r="A49" t="s">
        <v>89</v>
      </c>
      <c r="B49" t="s">
        <v>107</v>
      </c>
      <c r="C49" s="2" t="s">
        <v>124</v>
      </c>
      <c r="D49" t="s">
        <v>115</v>
      </c>
      <c r="E49" t="s">
        <v>119</v>
      </c>
      <c r="F49" s="5">
        <v>41682</v>
      </c>
      <c r="G49" s="5">
        <v>54044</v>
      </c>
      <c r="H49" s="5">
        <v>37439</v>
      </c>
      <c r="I49" s="5">
        <v>34018</v>
      </c>
      <c r="J49" s="5">
        <v>51298</v>
      </c>
      <c r="K49" s="5">
        <v>47024</v>
      </c>
      <c r="L49" s="5">
        <v>32303</v>
      </c>
      <c r="M49" s="5">
        <v>35621</v>
      </c>
      <c r="N49" s="5">
        <v>32812</v>
      </c>
      <c r="O49" s="5">
        <v>38229</v>
      </c>
      <c r="P49" s="5">
        <v>32303</v>
      </c>
      <c r="Q49" s="5">
        <v>49346</v>
      </c>
    </row>
    <row r="50" spans="1:17" x14ac:dyDescent="0.25">
      <c r="A50" t="s">
        <v>40</v>
      </c>
      <c r="B50" t="s">
        <v>108</v>
      </c>
      <c r="C50" s="2" t="s">
        <v>125</v>
      </c>
      <c r="D50" t="s">
        <v>117</v>
      </c>
      <c r="E50" t="s">
        <v>120</v>
      </c>
      <c r="F50" s="5">
        <v>47120</v>
      </c>
      <c r="G50" s="5">
        <v>54911</v>
      </c>
      <c r="H50" s="5">
        <v>43065</v>
      </c>
      <c r="I50" s="5">
        <v>39693</v>
      </c>
      <c r="J50" s="5">
        <v>42424</v>
      </c>
      <c r="K50" s="5">
        <v>38553</v>
      </c>
      <c r="L50" s="5">
        <v>52106</v>
      </c>
      <c r="M50" s="5">
        <v>30539</v>
      </c>
      <c r="N50" s="5">
        <v>53943</v>
      </c>
      <c r="O50" s="5">
        <v>39893</v>
      </c>
      <c r="P50" s="5">
        <v>47098</v>
      </c>
      <c r="Q50" s="5">
        <v>48233</v>
      </c>
    </row>
    <row r="51" spans="1:17" x14ac:dyDescent="0.25">
      <c r="A51" t="s">
        <v>53</v>
      </c>
      <c r="B51" t="s">
        <v>109</v>
      </c>
      <c r="C51" s="2" t="s">
        <v>124</v>
      </c>
      <c r="D51" t="s">
        <v>117</v>
      </c>
      <c r="E51" t="s">
        <v>120</v>
      </c>
      <c r="F51" s="5">
        <v>40498</v>
      </c>
      <c r="G51" s="5">
        <v>32687</v>
      </c>
      <c r="H51" s="5">
        <v>54346</v>
      </c>
      <c r="I51" s="5">
        <v>31140</v>
      </c>
      <c r="J51" s="5">
        <v>34903</v>
      </c>
      <c r="K51" s="5">
        <v>31062</v>
      </c>
      <c r="L51" s="5">
        <v>45862</v>
      </c>
      <c r="M51" s="5">
        <v>30273</v>
      </c>
      <c r="N51" s="5">
        <v>51124</v>
      </c>
      <c r="O51" s="5">
        <v>48123</v>
      </c>
      <c r="P51" s="5">
        <v>36107</v>
      </c>
      <c r="Q51" s="5">
        <v>46755</v>
      </c>
    </row>
    <row r="52" spans="1:17" x14ac:dyDescent="0.25">
      <c r="A52" t="s">
        <v>82</v>
      </c>
      <c r="B52" t="s">
        <v>110</v>
      </c>
      <c r="C52" s="2" t="s">
        <v>124</v>
      </c>
      <c r="D52" t="s">
        <v>116</v>
      </c>
      <c r="E52" t="s">
        <v>122</v>
      </c>
      <c r="F52" s="5">
        <v>48766</v>
      </c>
      <c r="G52" s="5">
        <v>41143</v>
      </c>
      <c r="H52" s="5">
        <v>43387</v>
      </c>
      <c r="I52" s="5">
        <v>52656</v>
      </c>
      <c r="J52" s="5">
        <v>50832</v>
      </c>
      <c r="K52" s="5">
        <v>41432</v>
      </c>
      <c r="L52" s="5">
        <v>33378</v>
      </c>
      <c r="M52" s="5">
        <v>45518</v>
      </c>
      <c r="N52" s="5">
        <v>35487</v>
      </c>
      <c r="O52" s="5">
        <v>37143</v>
      </c>
      <c r="P52" s="5">
        <v>32803</v>
      </c>
      <c r="Q52" s="5">
        <v>45807</v>
      </c>
    </row>
    <row r="53" spans="1:17" x14ac:dyDescent="0.25">
      <c r="A53" t="s">
        <v>97</v>
      </c>
      <c r="B53" t="s">
        <v>110</v>
      </c>
      <c r="C53" s="2" t="s">
        <v>126</v>
      </c>
      <c r="D53" t="s">
        <v>117</v>
      </c>
      <c r="E53" t="s">
        <v>120</v>
      </c>
      <c r="F53" s="5">
        <v>33311</v>
      </c>
      <c r="G53" s="5">
        <v>35078</v>
      </c>
      <c r="H53" s="5">
        <v>44477</v>
      </c>
      <c r="I53" s="5">
        <v>52510</v>
      </c>
      <c r="J53" s="5">
        <v>32710</v>
      </c>
      <c r="K53" s="5">
        <v>46268</v>
      </c>
      <c r="L53" s="5">
        <v>50592</v>
      </c>
      <c r="M53" s="5">
        <v>37001</v>
      </c>
      <c r="N53" s="5">
        <v>51988</v>
      </c>
      <c r="O53" s="5">
        <v>50908</v>
      </c>
      <c r="P53" s="5">
        <v>30350</v>
      </c>
      <c r="Q53" s="5">
        <v>33229</v>
      </c>
    </row>
    <row r="54" spans="1:17" x14ac:dyDescent="0.25">
      <c r="A54" t="s">
        <v>57</v>
      </c>
      <c r="B54" t="s">
        <v>109</v>
      </c>
      <c r="C54" s="2" t="s">
        <v>124</v>
      </c>
      <c r="D54" t="s">
        <v>114</v>
      </c>
      <c r="E54" t="s">
        <v>121</v>
      </c>
      <c r="F54" s="5">
        <v>43924</v>
      </c>
      <c r="G54" s="5">
        <v>49067</v>
      </c>
      <c r="H54" s="5">
        <v>30829</v>
      </c>
      <c r="I54" s="5">
        <v>55736</v>
      </c>
      <c r="J54" s="5">
        <v>45935</v>
      </c>
      <c r="K54" s="5">
        <v>48571</v>
      </c>
      <c r="L54" s="5">
        <v>35195</v>
      </c>
      <c r="M54" s="5">
        <v>43693</v>
      </c>
      <c r="N54" s="5">
        <v>48637</v>
      </c>
      <c r="O54" s="5">
        <v>33402</v>
      </c>
      <c r="P54" s="5">
        <v>37237</v>
      </c>
      <c r="Q54" s="5">
        <v>42317</v>
      </c>
    </row>
    <row r="55" spans="1:17" x14ac:dyDescent="0.25">
      <c r="A55" t="s">
        <v>11</v>
      </c>
      <c r="B55" t="s">
        <v>112</v>
      </c>
      <c r="C55" s="2" t="s">
        <v>126</v>
      </c>
      <c r="D55" t="s">
        <v>117</v>
      </c>
      <c r="E55" t="s">
        <v>120</v>
      </c>
      <c r="F55" s="5">
        <v>44224</v>
      </c>
      <c r="G55" s="5">
        <v>31296</v>
      </c>
      <c r="H55" s="5">
        <v>34739</v>
      </c>
      <c r="I55" s="5">
        <v>36299</v>
      </c>
      <c r="J55" s="5">
        <v>44597</v>
      </c>
      <c r="K55" s="5">
        <v>44796</v>
      </c>
      <c r="L55" s="5">
        <v>44486</v>
      </c>
      <c r="M55" s="5">
        <v>43141</v>
      </c>
      <c r="N55" s="5">
        <v>32284</v>
      </c>
      <c r="O55" s="5">
        <v>51374</v>
      </c>
      <c r="P55" s="5">
        <v>38641</v>
      </c>
      <c r="Q55" s="5">
        <v>33310</v>
      </c>
    </row>
    <row r="56" spans="1:17" x14ac:dyDescent="0.25">
      <c r="A56" t="s">
        <v>32</v>
      </c>
      <c r="B56" t="s">
        <v>112</v>
      </c>
      <c r="C56" s="2" t="s">
        <v>126</v>
      </c>
      <c r="D56" t="s">
        <v>116</v>
      </c>
      <c r="E56" t="s">
        <v>122</v>
      </c>
      <c r="F56" s="5">
        <v>38720</v>
      </c>
      <c r="G56" s="5">
        <v>48773</v>
      </c>
      <c r="H56" s="5">
        <v>39915</v>
      </c>
      <c r="I56" s="5">
        <v>53319</v>
      </c>
      <c r="J56" s="5">
        <v>38197</v>
      </c>
      <c r="K56" s="5">
        <v>34558</v>
      </c>
      <c r="L56" s="5">
        <v>55659</v>
      </c>
      <c r="M56" s="5">
        <v>30645</v>
      </c>
      <c r="N56" s="5">
        <v>53116</v>
      </c>
      <c r="O56" s="5">
        <v>33259</v>
      </c>
      <c r="P56" s="5">
        <v>54293</v>
      </c>
      <c r="Q56" s="5">
        <v>42813</v>
      </c>
    </row>
    <row r="57" spans="1:17" x14ac:dyDescent="0.25">
      <c r="A57" t="s">
        <v>59</v>
      </c>
      <c r="B57" t="s">
        <v>108</v>
      </c>
      <c r="C57" s="2" t="s">
        <v>125</v>
      </c>
      <c r="D57" t="s">
        <v>114</v>
      </c>
      <c r="E57" t="s">
        <v>121</v>
      </c>
      <c r="F57" s="5">
        <v>47174</v>
      </c>
      <c r="G57" s="5">
        <v>45470</v>
      </c>
      <c r="H57" s="5">
        <v>45409</v>
      </c>
      <c r="I57" s="5">
        <v>52257</v>
      </c>
      <c r="J57" s="5">
        <v>40345</v>
      </c>
      <c r="K57" s="5">
        <v>41861</v>
      </c>
      <c r="L57" s="5">
        <v>35647</v>
      </c>
      <c r="M57" s="5">
        <v>52194</v>
      </c>
      <c r="N57" s="5">
        <v>40785</v>
      </c>
      <c r="O57" s="5">
        <v>48082</v>
      </c>
      <c r="P57" s="5">
        <v>30286</v>
      </c>
      <c r="Q57" s="5">
        <v>40107</v>
      </c>
    </row>
    <row r="58" spans="1:17" x14ac:dyDescent="0.25">
      <c r="A58" t="s">
        <v>100</v>
      </c>
      <c r="B58" t="s">
        <v>112</v>
      </c>
      <c r="C58" s="2" t="s">
        <v>125</v>
      </c>
      <c r="D58" t="s">
        <v>116</v>
      </c>
      <c r="E58" t="s">
        <v>122</v>
      </c>
      <c r="F58" s="5">
        <v>41722</v>
      </c>
      <c r="G58" s="5">
        <v>53292</v>
      </c>
      <c r="H58" s="5">
        <v>36149</v>
      </c>
      <c r="I58" s="5">
        <v>31453</v>
      </c>
      <c r="J58" s="5">
        <v>42291</v>
      </c>
      <c r="K58" s="5">
        <v>52068</v>
      </c>
      <c r="L58" s="5">
        <v>37597</v>
      </c>
      <c r="M58" s="5">
        <v>53983</v>
      </c>
      <c r="N58" s="5">
        <v>48070</v>
      </c>
      <c r="O58" s="5">
        <v>32533</v>
      </c>
      <c r="P58" s="5">
        <v>47325</v>
      </c>
      <c r="Q58" s="5">
        <v>53477</v>
      </c>
    </row>
    <row r="59" spans="1:17" x14ac:dyDescent="0.25">
      <c r="A59" t="s">
        <v>13</v>
      </c>
      <c r="B59" t="s">
        <v>111</v>
      </c>
      <c r="C59" s="2" t="s">
        <v>124</v>
      </c>
      <c r="D59" t="s">
        <v>115</v>
      </c>
      <c r="E59" t="s">
        <v>119</v>
      </c>
      <c r="F59" s="5">
        <v>53550</v>
      </c>
      <c r="G59" s="5">
        <v>47452</v>
      </c>
      <c r="H59" s="5">
        <v>34829</v>
      </c>
      <c r="I59" s="5">
        <v>41006</v>
      </c>
      <c r="J59" s="5">
        <v>52410</v>
      </c>
      <c r="K59" s="5">
        <v>54542</v>
      </c>
      <c r="L59" s="5">
        <v>36610</v>
      </c>
      <c r="M59" s="5">
        <v>48820</v>
      </c>
      <c r="N59" s="5">
        <v>36500</v>
      </c>
      <c r="O59" s="5">
        <v>48576</v>
      </c>
      <c r="P59" s="5">
        <v>41857</v>
      </c>
      <c r="Q59" s="5">
        <v>47859</v>
      </c>
    </row>
    <row r="60" spans="1:17" x14ac:dyDescent="0.25">
      <c r="A60" t="s">
        <v>76</v>
      </c>
      <c r="B60" t="s">
        <v>112</v>
      </c>
      <c r="C60" s="2" t="s">
        <v>124</v>
      </c>
      <c r="D60" t="s">
        <v>117</v>
      </c>
      <c r="E60" t="s">
        <v>120</v>
      </c>
      <c r="F60" s="5">
        <v>39537</v>
      </c>
      <c r="G60" s="5">
        <v>36742</v>
      </c>
      <c r="H60" s="5">
        <v>43016</v>
      </c>
      <c r="I60" s="5">
        <v>31360</v>
      </c>
      <c r="J60" s="5">
        <v>33008</v>
      </c>
      <c r="K60" s="5">
        <v>37461</v>
      </c>
      <c r="L60" s="5">
        <v>31924</v>
      </c>
      <c r="M60" s="5">
        <v>33726</v>
      </c>
      <c r="N60" s="5">
        <v>32304</v>
      </c>
      <c r="O60" s="5">
        <v>47692</v>
      </c>
      <c r="P60" s="5">
        <v>45173</v>
      </c>
      <c r="Q60" s="5">
        <v>41957</v>
      </c>
    </row>
    <row r="61" spans="1:17" x14ac:dyDescent="0.25">
      <c r="A61" t="s">
        <v>77</v>
      </c>
      <c r="B61" t="s">
        <v>108</v>
      </c>
      <c r="C61" s="2" t="s">
        <v>125</v>
      </c>
      <c r="D61" t="s">
        <v>114</v>
      </c>
      <c r="E61" t="s">
        <v>121</v>
      </c>
      <c r="F61" s="5">
        <v>38469</v>
      </c>
      <c r="G61" s="5">
        <v>43266</v>
      </c>
      <c r="H61" s="5">
        <v>53140</v>
      </c>
      <c r="I61" s="5">
        <v>38859</v>
      </c>
      <c r="J61" s="5">
        <v>51454</v>
      </c>
      <c r="K61" s="5">
        <v>44494</v>
      </c>
      <c r="L61" s="5">
        <v>36222</v>
      </c>
      <c r="M61" s="5">
        <v>30479</v>
      </c>
      <c r="N61" s="5">
        <v>44471</v>
      </c>
      <c r="O61" s="5">
        <v>52824</v>
      </c>
      <c r="P61" s="5">
        <v>33575</v>
      </c>
      <c r="Q61" s="5">
        <v>40850</v>
      </c>
    </row>
    <row r="62" spans="1:17" x14ac:dyDescent="0.25">
      <c r="A62" t="s">
        <v>80</v>
      </c>
      <c r="B62" t="s">
        <v>110</v>
      </c>
      <c r="C62" s="2" t="s">
        <v>124</v>
      </c>
      <c r="D62" t="s">
        <v>117</v>
      </c>
      <c r="E62" t="s">
        <v>120</v>
      </c>
      <c r="F62" s="5">
        <v>32327</v>
      </c>
      <c r="G62" s="5">
        <v>39375</v>
      </c>
      <c r="H62" s="5">
        <v>52224</v>
      </c>
      <c r="I62" s="5">
        <v>50660</v>
      </c>
      <c r="J62" s="5">
        <v>30572</v>
      </c>
      <c r="K62" s="5">
        <v>46891</v>
      </c>
      <c r="L62" s="5">
        <v>54587</v>
      </c>
      <c r="M62" s="5">
        <v>38219</v>
      </c>
      <c r="N62" s="5">
        <v>37980</v>
      </c>
      <c r="O62" s="5">
        <v>45863</v>
      </c>
      <c r="P62" s="5">
        <v>45785</v>
      </c>
      <c r="Q62" s="5">
        <v>40772</v>
      </c>
    </row>
    <row r="63" spans="1:17" x14ac:dyDescent="0.25">
      <c r="A63" t="s">
        <v>37</v>
      </c>
      <c r="B63" t="s">
        <v>112</v>
      </c>
      <c r="C63" s="2" t="s">
        <v>124</v>
      </c>
      <c r="D63" t="s">
        <v>114</v>
      </c>
      <c r="E63" t="s">
        <v>121</v>
      </c>
      <c r="F63" s="5">
        <v>43837</v>
      </c>
      <c r="G63" s="5">
        <v>41590</v>
      </c>
      <c r="H63" s="5">
        <v>36957</v>
      </c>
      <c r="I63" s="5">
        <v>54189</v>
      </c>
      <c r="J63" s="5">
        <v>30292</v>
      </c>
      <c r="K63" s="5">
        <v>39177</v>
      </c>
      <c r="L63" s="5">
        <v>53879</v>
      </c>
      <c r="M63" s="5">
        <v>54604</v>
      </c>
      <c r="N63" s="5">
        <v>43749</v>
      </c>
      <c r="O63" s="5">
        <v>42027</v>
      </c>
      <c r="P63" s="5">
        <v>40690</v>
      </c>
      <c r="Q63" s="5">
        <v>39954</v>
      </c>
    </row>
    <row r="64" spans="1:17" x14ac:dyDescent="0.25">
      <c r="A64" t="s">
        <v>66</v>
      </c>
      <c r="B64" t="s">
        <v>112</v>
      </c>
      <c r="C64" s="2" t="s">
        <v>125</v>
      </c>
      <c r="D64" t="s">
        <v>114</v>
      </c>
      <c r="E64" t="s">
        <v>121</v>
      </c>
      <c r="F64" s="5">
        <v>41816</v>
      </c>
      <c r="G64" s="5">
        <v>46731</v>
      </c>
      <c r="H64" s="5">
        <v>54983</v>
      </c>
      <c r="I64" s="5">
        <v>54719</v>
      </c>
      <c r="J64" s="5">
        <v>53426</v>
      </c>
      <c r="K64" s="5">
        <v>37956</v>
      </c>
      <c r="L64" s="5">
        <v>32108</v>
      </c>
      <c r="M64" s="5">
        <v>42144</v>
      </c>
      <c r="N64" s="5">
        <v>53822</v>
      </c>
      <c r="O64" s="5">
        <v>39218</v>
      </c>
      <c r="P64" s="5">
        <v>40900</v>
      </c>
      <c r="Q64" s="5">
        <v>40610</v>
      </c>
    </row>
    <row r="65" spans="1:17" x14ac:dyDescent="0.25">
      <c r="A65" t="s">
        <v>79</v>
      </c>
      <c r="B65" t="s">
        <v>108</v>
      </c>
      <c r="C65" s="2" t="s">
        <v>124</v>
      </c>
      <c r="D65" t="s">
        <v>116</v>
      </c>
      <c r="E65" t="s">
        <v>122</v>
      </c>
      <c r="F65" s="5">
        <v>54888</v>
      </c>
      <c r="G65" s="5">
        <v>44629</v>
      </c>
      <c r="H65" s="5">
        <v>51116</v>
      </c>
      <c r="I65" s="5">
        <v>45227</v>
      </c>
      <c r="J65" s="5">
        <v>33167</v>
      </c>
      <c r="K65" s="5">
        <v>42301</v>
      </c>
      <c r="L65" s="5">
        <v>34088</v>
      </c>
      <c r="M65" s="5">
        <v>51450</v>
      </c>
      <c r="N65" s="5">
        <v>52569</v>
      </c>
      <c r="O65" s="5">
        <v>52633</v>
      </c>
      <c r="P65" s="5">
        <v>33890</v>
      </c>
      <c r="Q65" s="5">
        <v>43166</v>
      </c>
    </row>
    <row r="66" spans="1:17" x14ac:dyDescent="0.25">
      <c r="A66" t="s">
        <v>85</v>
      </c>
      <c r="B66" t="s">
        <v>108</v>
      </c>
      <c r="C66" s="2" t="s">
        <v>125</v>
      </c>
      <c r="D66" t="s">
        <v>115</v>
      </c>
      <c r="E66" t="s">
        <v>119</v>
      </c>
      <c r="F66" s="5">
        <v>41587</v>
      </c>
      <c r="G66" s="5">
        <v>50798</v>
      </c>
      <c r="H66" s="5">
        <v>42422</v>
      </c>
      <c r="I66" s="5">
        <v>42545</v>
      </c>
      <c r="J66" s="5">
        <v>42736</v>
      </c>
      <c r="K66" s="5">
        <v>53187</v>
      </c>
      <c r="L66" s="5">
        <v>53063</v>
      </c>
      <c r="M66" s="5">
        <v>36700</v>
      </c>
      <c r="N66" s="5">
        <v>35427</v>
      </c>
      <c r="O66" s="5">
        <v>44387</v>
      </c>
      <c r="P66" s="5">
        <v>32380</v>
      </c>
      <c r="Q66" s="5">
        <v>34038</v>
      </c>
    </row>
    <row r="67" spans="1:17" x14ac:dyDescent="0.25">
      <c r="A67" t="s">
        <v>20</v>
      </c>
      <c r="B67" t="s">
        <v>110</v>
      </c>
      <c r="C67" s="2" t="s">
        <v>125</v>
      </c>
      <c r="D67" t="s">
        <v>116</v>
      </c>
      <c r="E67" t="s">
        <v>122</v>
      </c>
      <c r="F67" s="5">
        <v>45751</v>
      </c>
      <c r="G67" s="5">
        <v>37633</v>
      </c>
      <c r="H67" s="5">
        <v>47299</v>
      </c>
      <c r="I67" s="5">
        <v>34100</v>
      </c>
      <c r="J67" s="5">
        <v>33731</v>
      </c>
      <c r="K67" s="5">
        <v>49857</v>
      </c>
      <c r="L67" s="5">
        <v>42991</v>
      </c>
      <c r="M67" s="5">
        <v>53034</v>
      </c>
      <c r="N67" s="5">
        <v>53474</v>
      </c>
      <c r="O67" s="5">
        <v>49585</v>
      </c>
      <c r="P67" s="5">
        <v>34688</v>
      </c>
      <c r="Q67" s="5">
        <v>39406</v>
      </c>
    </row>
    <row r="68" spans="1:17" x14ac:dyDescent="0.25">
      <c r="A68" t="s">
        <v>70</v>
      </c>
      <c r="B68" t="s">
        <v>107</v>
      </c>
      <c r="C68" s="2" t="s">
        <v>126</v>
      </c>
      <c r="D68" t="s">
        <v>117</v>
      </c>
      <c r="E68" t="s">
        <v>120</v>
      </c>
      <c r="F68" s="5">
        <v>36570</v>
      </c>
      <c r="G68" s="5">
        <v>49815</v>
      </c>
      <c r="H68" s="5">
        <v>36365</v>
      </c>
      <c r="I68" s="5">
        <v>33201</v>
      </c>
      <c r="J68" s="5">
        <v>45433</v>
      </c>
      <c r="K68" s="5">
        <v>38843</v>
      </c>
      <c r="L68" s="5">
        <v>38563</v>
      </c>
      <c r="M68" s="5">
        <v>45059</v>
      </c>
      <c r="N68" s="5">
        <v>50306</v>
      </c>
      <c r="O68" s="5">
        <v>54348</v>
      </c>
      <c r="P68" s="5">
        <v>33368</v>
      </c>
      <c r="Q68" s="5">
        <v>40930</v>
      </c>
    </row>
    <row r="69" spans="1:17" x14ac:dyDescent="0.25">
      <c r="A69" t="s">
        <v>41</v>
      </c>
      <c r="B69" t="s">
        <v>108</v>
      </c>
      <c r="C69" s="2" t="s">
        <v>125</v>
      </c>
      <c r="D69" t="s">
        <v>116</v>
      </c>
      <c r="E69" t="s">
        <v>122</v>
      </c>
      <c r="F69" s="5">
        <v>53206</v>
      </c>
      <c r="G69" s="5">
        <v>39088</v>
      </c>
      <c r="H69" s="5">
        <v>32289</v>
      </c>
      <c r="I69" s="5">
        <v>41291</v>
      </c>
      <c r="J69" s="5">
        <v>30248</v>
      </c>
      <c r="K69" s="5">
        <v>46863</v>
      </c>
      <c r="L69" s="5">
        <v>46991</v>
      </c>
      <c r="M69" s="5">
        <v>36793</v>
      </c>
      <c r="N69" s="5">
        <v>41514</v>
      </c>
      <c r="O69" s="5">
        <v>44073</v>
      </c>
      <c r="P69" s="5">
        <v>31703</v>
      </c>
      <c r="Q69" s="5">
        <v>55256</v>
      </c>
    </row>
    <row r="70" spans="1:17" x14ac:dyDescent="0.25">
      <c r="A70" t="s">
        <v>74</v>
      </c>
      <c r="B70" t="s">
        <v>108</v>
      </c>
      <c r="C70" s="2" t="s">
        <v>126</v>
      </c>
      <c r="D70" t="s">
        <v>117</v>
      </c>
      <c r="E70" t="s">
        <v>120</v>
      </c>
      <c r="F70" s="5">
        <v>55459</v>
      </c>
      <c r="G70" s="5">
        <v>42922</v>
      </c>
      <c r="H70" s="5">
        <v>45908</v>
      </c>
      <c r="I70" s="5">
        <v>41311</v>
      </c>
      <c r="J70" s="5">
        <v>34210</v>
      </c>
      <c r="K70" s="5">
        <v>54565</v>
      </c>
      <c r="L70" s="5">
        <v>44997</v>
      </c>
      <c r="M70" s="5">
        <v>38284</v>
      </c>
      <c r="N70" s="5">
        <v>33944</v>
      </c>
      <c r="O70" s="5">
        <v>49675</v>
      </c>
      <c r="P70" s="5">
        <v>41050</v>
      </c>
      <c r="Q70" s="5">
        <v>45654</v>
      </c>
    </row>
    <row r="71" spans="1:17" x14ac:dyDescent="0.25">
      <c r="A71" t="s">
        <v>7</v>
      </c>
      <c r="B71" t="s">
        <v>111</v>
      </c>
      <c r="C71" s="2" t="s">
        <v>124</v>
      </c>
      <c r="D71" t="s">
        <v>114</v>
      </c>
      <c r="E71" t="s">
        <v>121</v>
      </c>
      <c r="F71" s="5">
        <v>52671</v>
      </c>
      <c r="G71" s="5">
        <v>41511</v>
      </c>
      <c r="H71" s="5">
        <v>38938</v>
      </c>
      <c r="I71" s="5">
        <v>40067</v>
      </c>
      <c r="J71" s="5">
        <v>54291</v>
      </c>
      <c r="K71" s="5">
        <v>53349</v>
      </c>
      <c r="L71" s="5">
        <v>35048</v>
      </c>
      <c r="M71" s="5">
        <v>43118</v>
      </c>
      <c r="N71" s="5">
        <v>42220</v>
      </c>
      <c r="O71" s="5">
        <v>33272</v>
      </c>
      <c r="P71" s="5">
        <v>55106</v>
      </c>
      <c r="Q71" s="5">
        <v>37790</v>
      </c>
    </row>
    <row r="72" spans="1:17" x14ac:dyDescent="0.25">
      <c r="A72" t="s">
        <v>105</v>
      </c>
      <c r="B72" t="s">
        <v>112</v>
      </c>
      <c r="C72" s="2" t="s">
        <v>124</v>
      </c>
      <c r="D72" t="s">
        <v>114</v>
      </c>
      <c r="E72" t="s">
        <v>121</v>
      </c>
      <c r="F72" s="5">
        <v>31934</v>
      </c>
      <c r="G72" s="5">
        <v>37793</v>
      </c>
      <c r="H72" s="5">
        <v>48236</v>
      </c>
      <c r="I72" s="5">
        <v>42600</v>
      </c>
      <c r="J72" s="5">
        <v>45221</v>
      </c>
      <c r="K72" s="5">
        <v>49522</v>
      </c>
      <c r="L72" s="5">
        <v>32901</v>
      </c>
      <c r="M72" s="5">
        <v>51703</v>
      </c>
      <c r="N72" s="5">
        <v>37761</v>
      </c>
      <c r="O72" s="5">
        <v>36375</v>
      </c>
      <c r="P72" s="5">
        <v>45255</v>
      </c>
      <c r="Q72" s="5">
        <v>37714</v>
      </c>
    </row>
    <row r="73" spans="1:17" x14ac:dyDescent="0.25">
      <c r="A73" t="s">
        <v>73</v>
      </c>
      <c r="B73" t="s">
        <v>111</v>
      </c>
      <c r="C73" s="2" t="s">
        <v>125</v>
      </c>
      <c r="D73" t="s">
        <v>114</v>
      </c>
      <c r="E73" t="s">
        <v>121</v>
      </c>
      <c r="F73" s="5">
        <v>43588</v>
      </c>
      <c r="G73" s="5">
        <v>43662</v>
      </c>
      <c r="H73" s="5">
        <v>45129</v>
      </c>
      <c r="I73" s="5">
        <v>51021</v>
      </c>
      <c r="J73" s="5">
        <v>51861</v>
      </c>
      <c r="K73" s="5">
        <v>37676</v>
      </c>
      <c r="L73" s="5">
        <v>55248</v>
      </c>
      <c r="M73" s="5">
        <v>41873</v>
      </c>
      <c r="N73" s="5">
        <v>39158</v>
      </c>
      <c r="O73" s="5">
        <v>54584</v>
      </c>
      <c r="P73" s="5">
        <v>55734</v>
      </c>
      <c r="Q73" s="5">
        <v>35206</v>
      </c>
    </row>
    <row r="74" spans="1:17" x14ac:dyDescent="0.25">
      <c r="A74" t="s">
        <v>96</v>
      </c>
      <c r="B74" t="s">
        <v>110</v>
      </c>
      <c r="C74" s="2" t="s">
        <v>126</v>
      </c>
      <c r="D74" t="s">
        <v>116</v>
      </c>
      <c r="E74" t="s">
        <v>122</v>
      </c>
      <c r="F74" s="5">
        <v>37423</v>
      </c>
      <c r="G74" s="5">
        <v>37193</v>
      </c>
      <c r="H74" s="5">
        <v>32662</v>
      </c>
      <c r="I74" s="5">
        <v>36502</v>
      </c>
      <c r="J74" s="5">
        <v>53200</v>
      </c>
      <c r="K74" s="5">
        <v>41096</v>
      </c>
      <c r="L74" s="5">
        <v>37592</v>
      </c>
      <c r="M74" s="5">
        <v>47707</v>
      </c>
      <c r="N74" s="5">
        <v>54666</v>
      </c>
      <c r="O74" s="5">
        <v>53194</v>
      </c>
      <c r="P74" s="5">
        <v>47556</v>
      </c>
      <c r="Q74" s="5">
        <v>42462</v>
      </c>
    </row>
    <row r="75" spans="1:17" x14ac:dyDescent="0.25">
      <c r="A75" t="s">
        <v>92</v>
      </c>
      <c r="B75" t="s">
        <v>109</v>
      </c>
      <c r="C75" s="2" t="s">
        <v>126</v>
      </c>
      <c r="D75" t="s">
        <v>117</v>
      </c>
      <c r="E75" t="s">
        <v>120</v>
      </c>
      <c r="F75" s="5">
        <v>54351</v>
      </c>
      <c r="G75" s="5">
        <v>39328</v>
      </c>
      <c r="H75" s="5">
        <v>53815</v>
      </c>
      <c r="I75" s="5">
        <v>33504</v>
      </c>
      <c r="J75" s="5">
        <v>41297</v>
      </c>
      <c r="K75" s="5">
        <v>37445</v>
      </c>
      <c r="L75" s="5">
        <v>39827</v>
      </c>
      <c r="M75" s="5">
        <v>31493</v>
      </c>
      <c r="N75" s="5">
        <v>43486</v>
      </c>
      <c r="O75" s="5">
        <v>42604</v>
      </c>
      <c r="P75" s="5">
        <v>37585</v>
      </c>
      <c r="Q75" s="5">
        <v>37241</v>
      </c>
    </row>
    <row r="76" spans="1:17" x14ac:dyDescent="0.25">
      <c r="A76" t="s">
        <v>38</v>
      </c>
      <c r="B76" t="s">
        <v>111</v>
      </c>
      <c r="C76" s="2" t="s">
        <v>125</v>
      </c>
      <c r="D76" t="s">
        <v>117</v>
      </c>
      <c r="E76" t="s">
        <v>120</v>
      </c>
      <c r="F76" s="5">
        <v>32508</v>
      </c>
      <c r="G76" s="5">
        <v>37735</v>
      </c>
      <c r="H76" s="5">
        <v>53772</v>
      </c>
      <c r="I76" s="5">
        <v>30060</v>
      </c>
      <c r="J76" s="5">
        <v>31282</v>
      </c>
      <c r="K76" s="5">
        <v>49731</v>
      </c>
      <c r="L76" s="5">
        <v>51225</v>
      </c>
      <c r="M76" s="5">
        <v>32280</v>
      </c>
      <c r="N76" s="5">
        <v>39348</v>
      </c>
      <c r="O76" s="5">
        <v>54518</v>
      </c>
      <c r="P76" s="5">
        <v>30366</v>
      </c>
      <c r="Q76" s="5">
        <v>39384</v>
      </c>
    </row>
    <row r="77" spans="1:17" x14ac:dyDescent="0.25">
      <c r="A77" t="s">
        <v>50</v>
      </c>
      <c r="B77" t="s">
        <v>108</v>
      </c>
      <c r="C77" s="2" t="s">
        <v>126</v>
      </c>
      <c r="D77" t="s">
        <v>116</v>
      </c>
      <c r="E77" t="s">
        <v>122</v>
      </c>
      <c r="F77" s="5">
        <v>50779</v>
      </c>
      <c r="G77" s="5">
        <v>39212</v>
      </c>
      <c r="H77" s="5">
        <v>43176</v>
      </c>
      <c r="I77" s="5">
        <v>30249</v>
      </c>
      <c r="J77" s="5">
        <v>43709</v>
      </c>
      <c r="K77" s="5">
        <v>30657</v>
      </c>
      <c r="L77" s="5">
        <v>47864</v>
      </c>
      <c r="M77" s="5">
        <v>43336</v>
      </c>
      <c r="N77" s="5">
        <v>37308</v>
      </c>
      <c r="O77" s="5">
        <v>55676</v>
      </c>
      <c r="P77" s="5">
        <v>40327</v>
      </c>
      <c r="Q77" s="5">
        <v>39842</v>
      </c>
    </row>
    <row r="78" spans="1:17" x14ac:dyDescent="0.25">
      <c r="A78" t="s">
        <v>83</v>
      </c>
      <c r="B78" t="s">
        <v>110</v>
      </c>
      <c r="C78" s="2" t="s">
        <v>125</v>
      </c>
      <c r="D78" t="s">
        <v>115</v>
      </c>
      <c r="E78" t="s">
        <v>119</v>
      </c>
      <c r="F78" s="5">
        <v>34006</v>
      </c>
      <c r="G78" s="5">
        <v>46292</v>
      </c>
      <c r="H78" s="5">
        <v>34630</v>
      </c>
      <c r="I78" s="5">
        <v>55963</v>
      </c>
      <c r="J78" s="5">
        <v>31468</v>
      </c>
      <c r="K78" s="5">
        <v>43082</v>
      </c>
      <c r="L78" s="5">
        <v>35784</v>
      </c>
      <c r="M78" s="5">
        <v>30073</v>
      </c>
      <c r="N78" s="5">
        <v>48526</v>
      </c>
      <c r="O78" s="5">
        <v>45750</v>
      </c>
      <c r="P78" s="5">
        <v>32329</v>
      </c>
      <c r="Q78" s="5">
        <v>32485</v>
      </c>
    </row>
    <row r="79" spans="1:17" x14ac:dyDescent="0.25">
      <c r="A79" t="s">
        <v>29</v>
      </c>
      <c r="B79" t="s">
        <v>108</v>
      </c>
      <c r="C79" s="2" t="s">
        <v>125</v>
      </c>
      <c r="D79" t="s">
        <v>114</v>
      </c>
      <c r="E79" t="s">
        <v>121</v>
      </c>
      <c r="F79" s="5">
        <v>45057</v>
      </c>
      <c r="G79" s="5">
        <v>42789</v>
      </c>
      <c r="H79" s="5">
        <v>37670</v>
      </c>
      <c r="I79" s="5">
        <v>42617</v>
      </c>
      <c r="J79" s="5">
        <v>41055</v>
      </c>
      <c r="K79" s="5">
        <v>46606</v>
      </c>
      <c r="L79" s="5">
        <v>34174</v>
      </c>
      <c r="M79" s="5">
        <v>48749</v>
      </c>
      <c r="N79" s="5">
        <v>49354</v>
      </c>
      <c r="O79" s="5">
        <v>47426</v>
      </c>
      <c r="P79" s="5">
        <v>49749</v>
      </c>
      <c r="Q79" s="5">
        <v>55870</v>
      </c>
    </row>
    <row r="80" spans="1:17" x14ac:dyDescent="0.25">
      <c r="A80" t="s">
        <v>26</v>
      </c>
      <c r="B80" t="s">
        <v>111</v>
      </c>
      <c r="C80" s="2" t="s">
        <v>124</v>
      </c>
      <c r="D80" t="s">
        <v>117</v>
      </c>
      <c r="E80" t="s">
        <v>120</v>
      </c>
      <c r="F80" s="5">
        <v>48512</v>
      </c>
      <c r="G80" s="5">
        <v>49089</v>
      </c>
      <c r="H80" s="5">
        <v>50568</v>
      </c>
      <c r="I80" s="5">
        <v>37173</v>
      </c>
      <c r="J80" s="5">
        <v>42327</v>
      </c>
      <c r="K80" s="5">
        <v>35548</v>
      </c>
      <c r="L80" s="5">
        <v>31551</v>
      </c>
      <c r="M80" s="5">
        <v>50188</v>
      </c>
      <c r="N80" s="5">
        <v>33216</v>
      </c>
      <c r="O80" s="5">
        <v>41648</v>
      </c>
      <c r="P80" s="5">
        <v>48696</v>
      </c>
      <c r="Q80" s="5">
        <v>42958</v>
      </c>
    </row>
    <row r="81" spans="1:17" x14ac:dyDescent="0.25">
      <c r="A81" t="s">
        <v>33</v>
      </c>
      <c r="B81" t="s">
        <v>107</v>
      </c>
      <c r="C81" s="2" t="s">
        <v>126</v>
      </c>
      <c r="D81" t="s">
        <v>115</v>
      </c>
      <c r="E81" t="s">
        <v>119</v>
      </c>
      <c r="F81" s="5">
        <v>32593</v>
      </c>
      <c r="G81" s="5">
        <v>38495</v>
      </c>
      <c r="H81" s="5">
        <v>43559</v>
      </c>
      <c r="I81" s="5">
        <v>37987</v>
      </c>
      <c r="J81" s="5">
        <v>42453</v>
      </c>
      <c r="K81" s="5">
        <v>36707</v>
      </c>
      <c r="L81" s="5">
        <v>44986</v>
      </c>
      <c r="M81" s="5">
        <v>36327</v>
      </c>
      <c r="N81" s="5">
        <v>44889</v>
      </c>
      <c r="O81" s="5">
        <v>40678</v>
      </c>
      <c r="P81" s="5">
        <v>46302</v>
      </c>
      <c r="Q81" s="5">
        <v>33359</v>
      </c>
    </row>
    <row r="82" spans="1:17" x14ac:dyDescent="0.25">
      <c r="A82" t="s">
        <v>42</v>
      </c>
      <c r="B82" t="s">
        <v>109</v>
      </c>
      <c r="C82" s="2" t="s">
        <v>124</v>
      </c>
      <c r="D82" t="s">
        <v>114</v>
      </c>
      <c r="E82" t="s">
        <v>121</v>
      </c>
      <c r="F82" s="5">
        <v>51797</v>
      </c>
      <c r="G82" s="5">
        <v>49652</v>
      </c>
      <c r="H82" s="5">
        <v>50695</v>
      </c>
      <c r="I82" s="5">
        <v>30955</v>
      </c>
      <c r="J82" s="5">
        <v>31001</v>
      </c>
      <c r="K82" s="5">
        <v>47856</v>
      </c>
      <c r="L82" s="5">
        <v>41729</v>
      </c>
      <c r="M82" s="5">
        <v>38313</v>
      </c>
      <c r="N82" s="5">
        <v>32998</v>
      </c>
      <c r="O82" s="5">
        <v>42897</v>
      </c>
      <c r="P82" s="5">
        <v>35128</v>
      </c>
      <c r="Q82" s="5">
        <v>37587</v>
      </c>
    </row>
    <row r="83" spans="1:17" x14ac:dyDescent="0.25">
      <c r="A83" t="s">
        <v>62</v>
      </c>
      <c r="B83" t="s">
        <v>112</v>
      </c>
      <c r="C83" s="2" t="s">
        <v>126</v>
      </c>
      <c r="D83" t="s">
        <v>114</v>
      </c>
      <c r="E83" t="s">
        <v>121</v>
      </c>
      <c r="F83" s="5">
        <v>39407</v>
      </c>
      <c r="G83" s="5">
        <v>51399</v>
      </c>
      <c r="H83" s="5">
        <v>50140</v>
      </c>
      <c r="I83" s="5">
        <v>51040</v>
      </c>
      <c r="J83" s="5">
        <v>49182</v>
      </c>
      <c r="K83" s="5">
        <v>45963</v>
      </c>
      <c r="L83" s="5">
        <v>45192</v>
      </c>
      <c r="M83" s="5">
        <v>38476</v>
      </c>
      <c r="N83" s="5">
        <v>41388</v>
      </c>
      <c r="O83" s="5">
        <v>31783</v>
      </c>
      <c r="P83" s="5">
        <v>48741</v>
      </c>
      <c r="Q83" s="5">
        <v>30810</v>
      </c>
    </row>
    <row r="84" spans="1:17" x14ac:dyDescent="0.25">
      <c r="A84" t="s">
        <v>69</v>
      </c>
      <c r="B84" t="s">
        <v>107</v>
      </c>
      <c r="C84" s="2" t="s">
        <v>125</v>
      </c>
      <c r="D84" t="s">
        <v>116</v>
      </c>
      <c r="E84" t="s">
        <v>122</v>
      </c>
      <c r="F84" s="5">
        <v>48141</v>
      </c>
      <c r="G84" s="5">
        <v>51564</v>
      </c>
      <c r="H84" s="5">
        <v>50809</v>
      </c>
      <c r="I84" s="5">
        <v>48347</v>
      </c>
      <c r="J84" s="5">
        <v>41077</v>
      </c>
      <c r="K84" s="5">
        <v>30321</v>
      </c>
      <c r="L84" s="5">
        <v>31095</v>
      </c>
      <c r="M84" s="5">
        <v>36302</v>
      </c>
      <c r="N84" s="5">
        <v>51393</v>
      </c>
      <c r="O84" s="5">
        <v>55279</v>
      </c>
      <c r="P84" s="5">
        <v>35552</v>
      </c>
      <c r="Q84" s="5">
        <v>54049</v>
      </c>
    </row>
    <row r="85" spans="1:17" x14ac:dyDescent="0.25">
      <c r="A85" t="s">
        <v>28</v>
      </c>
      <c r="B85" t="s">
        <v>111</v>
      </c>
      <c r="C85" s="2" t="s">
        <v>126</v>
      </c>
      <c r="D85" t="s">
        <v>115</v>
      </c>
      <c r="E85" t="s">
        <v>119</v>
      </c>
      <c r="F85" s="5">
        <v>50941</v>
      </c>
      <c r="G85" s="5">
        <v>31475</v>
      </c>
      <c r="H85" s="5">
        <v>47329</v>
      </c>
      <c r="I85" s="5">
        <v>46178</v>
      </c>
      <c r="J85" s="5">
        <v>46918</v>
      </c>
      <c r="K85" s="5">
        <v>52445</v>
      </c>
      <c r="L85" s="5">
        <v>53435</v>
      </c>
      <c r="M85" s="5">
        <v>54568</v>
      </c>
      <c r="N85" s="5">
        <v>37346</v>
      </c>
      <c r="O85" s="5">
        <v>45621</v>
      </c>
      <c r="P85" s="5">
        <v>54360</v>
      </c>
      <c r="Q85" s="5">
        <v>39610</v>
      </c>
    </row>
    <row r="86" spans="1:17" x14ac:dyDescent="0.25">
      <c r="A86" t="s">
        <v>52</v>
      </c>
      <c r="B86" t="s">
        <v>108</v>
      </c>
      <c r="C86" s="2" t="s">
        <v>124</v>
      </c>
      <c r="D86" t="s">
        <v>116</v>
      </c>
      <c r="E86" t="s">
        <v>122</v>
      </c>
      <c r="F86" s="5">
        <v>38831</v>
      </c>
      <c r="G86" s="5">
        <v>35255</v>
      </c>
      <c r="H86" s="5">
        <v>38048</v>
      </c>
      <c r="I86" s="5">
        <v>49891</v>
      </c>
      <c r="J86" s="5">
        <v>47831</v>
      </c>
      <c r="K86" s="5">
        <v>41920</v>
      </c>
      <c r="L86" s="5">
        <v>33674</v>
      </c>
      <c r="M86" s="5">
        <v>40850</v>
      </c>
      <c r="N86" s="5">
        <v>48950</v>
      </c>
      <c r="O86" s="5">
        <v>49883</v>
      </c>
      <c r="P86" s="5">
        <v>55063</v>
      </c>
      <c r="Q86" s="5">
        <v>46356</v>
      </c>
    </row>
    <row r="87" spans="1:17" x14ac:dyDescent="0.25">
      <c r="A87" t="s">
        <v>15</v>
      </c>
      <c r="B87" t="s">
        <v>109</v>
      </c>
      <c r="C87" s="2" t="s">
        <v>124</v>
      </c>
      <c r="D87" t="s">
        <v>115</v>
      </c>
      <c r="E87" t="s">
        <v>119</v>
      </c>
      <c r="F87" s="5">
        <v>49989</v>
      </c>
      <c r="G87" s="5">
        <v>36779</v>
      </c>
      <c r="H87" s="5">
        <v>36511</v>
      </c>
      <c r="I87" s="5">
        <v>48661</v>
      </c>
      <c r="J87" s="5">
        <v>30046</v>
      </c>
      <c r="K87" s="5">
        <v>44102</v>
      </c>
      <c r="L87" s="5">
        <v>49638</v>
      </c>
      <c r="M87" s="5">
        <v>33491</v>
      </c>
      <c r="N87" s="5">
        <v>30812</v>
      </c>
      <c r="O87" s="5">
        <v>32725</v>
      </c>
      <c r="P87" s="5">
        <v>55861</v>
      </c>
      <c r="Q87" s="5">
        <v>41264</v>
      </c>
    </row>
    <row r="88" spans="1:17" x14ac:dyDescent="0.25">
      <c r="A88" t="s">
        <v>95</v>
      </c>
      <c r="B88" t="s">
        <v>111</v>
      </c>
      <c r="C88" s="2" t="s">
        <v>124</v>
      </c>
      <c r="D88" t="s">
        <v>114</v>
      </c>
      <c r="E88" t="s">
        <v>121</v>
      </c>
      <c r="F88" s="5">
        <v>37782</v>
      </c>
      <c r="G88" s="5">
        <v>46262</v>
      </c>
      <c r="H88" s="5">
        <v>41008</v>
      </c>
      <c r="I88" s="5">
        <v>37533</v>
      </c>
      <c r="J88" s="5">
        <v>32753</v>
      </c>
      <c r="K88" s="5">
        <v>34563</v>
      </c>
      <c r="L88" s="5">
        <v>37483</v>
      </c>
      <c r="M88" s="5">
        <v>40015</v>
      </c>
      <c r="N88" s="5">
        <v>35931</v>
      </c>
      <c r="O88" s="5">
        <v>31314</v>
      </c>
      <c r="P88" s="5">
        <v>53019</v>
      </c>
      <c r="Q88" s="5">
        <v>53866</v>
      </c>
    </row>
    <row r="89" spans="1:17" x14ac:dyDescent="0.25">
      <c r="A89" t="s">
        <v>23</v>
      </c>
      <c r="B89" t="s">
        <v>107</v>
      </c>
      <c r="C89" s="2" t="s">
        <v>124</v>
      </c>
      <c r="D89" t="s">
        <v>115</v>
      </c>
      <c r="E89" t="s">
        <v>119</v>
      </c>
      <c r="F89" s="5">
        <v>36799</v>
      </c>
      <c r="G89" s="5">
        <v>50977</v>
      </c>
      <c r="H89" s="5">
        <v>43134</v>
      </c>
      <c r="I89" s="5">
        <v>42598</v>
      </c>
      <c r="J89" s="5">
        <v>31066</v>
      </c>
      <c r="K89" s="5">
        <v>49758</v>
      </c>
      <c r="L89" s="5">
        <v>41016</v>
      </c>
      <c r="M89" s="5">
        <v>51929</v>
      </c>
      <c r="N89" s="5">
        <v>39202</v>
      </c>
      <c r="O89" s="5">
        <v>50600</v>
      </c>
      <c r="P89" s="5">
        <v>42047</v>
      </c>
      <c r="Q89" s="5">
        <v>37351</v>
      </c>
    </row>
    <row r="90" spans="1:17" x14ac:dyDescent="0.25">
      <c r="A90" t="s">
        <v>98</v>
      </c>
      <c r="B90" t="s">
        <v>108</v>
      </c>
      <c r="C90" s="2" t="s">
        <v>126</v>
      </c>
      <c r="D90" t="s">
        <v>117</v>
      </c>
      <c r="E90" t="s">
        <v>120</v>
      </c>
      <c r="F90" s="5">
        <v>46016</v>
      </c>
      <c r="G90" s="5">
        <v>44914</v>
      </c>
      <c r="H90" s="5">
        <v>43370</v>
      </c>
      <c r="I90" s="5">
        <v>46861</v>
      </c>
      <c r="J90" s="5">
        <v>55973</v>
      </c>
      <c r="K90" s="5">
        <v>32165</v>
      </c>
      <c r="L90" s="5">
        <v>48204</v>
      </c>
      <c r="M90" s="5">
        <v>34639</v>
      </c>
      <c r="N90" s="5">
        <v>47749</v>
      </c>
      <c r="O90" s="5">
        <v>49540</v>
      </c>
      <c r="P90" s="5">
        <v>32906</v>
      </c>
      <c r="Q90" s="5">
        <v>37871</v>
      </c>
    </row>
    <row r="91" spans="1:17" x14ac:dyDescent="0.25">
      <c r="A91" t="s">
        <v>5</v>
      </c>
      <c r="B91" t="s">
        <v>107</v>
      </c>
      <c r="C91" s="2" t="s">
        <v>126</v>
      </c>
      <c r="D91" t="s">
        <v>116</v>
      </c>
      <c r="E91" t="s">
        <v>122</v>
      </c>
      <c r="F91" s="5">
        <v>30564</v>
      </c>
      <c r="G91" s="5">
        <v>38612</v>
      </c>
      <c r="H91" s="5">
        <v>39379</v>
      </c>
      <c r="I91" s="5">
        <v>45068</v>
      </c>
      <c r="J91" s="5">
        <v>39944</v>
      </c>
      <c r="K91" s="5">
        <v>44721</v>
      </c>
      <c r="L91" s="5">
        <v>42145</v>
      </c>
      <c r="M91" s="5">
        <v>54069</v>
      </c>
      <c r="N91" s="5">
        <v>30087</v>
      </c>
      <c r="O91" s="5">
        <v>33711</v>
      </c>
      <c r="P91" s="5">
        <v>35991</v>
      </c>
      <c r="Q91" s="5">
        <v>46849</v>
      </c>
    </row>
    <row r="92" spans="1:17" x14ac:dyDescent="0.25">
      <c r="A92" t="s">
        <v>65</v>
      </c>
      <c r="B92" t="s">
        <v>109</v>
      </c>
      <c r="C92" s="2" t="s">
        <v>124</v>
      </c>
      <c r="D92" t="s">
        <v>116</v>
      </c>
      <c r="E92" t="s">
        <v>122</v>
      </c>
      <c r="F92" s="5">
        <v>33012</v>
      </c>
      <c r="G92" s="5">
        <v>50699</v>
      </c>
      <c r="H92" s="5">
        <v>41120</v>
      </c>
      <c r="I92" s="5">
        <v>52114</v>
      </c>
      <c r="J92" s="5">
        <v>35641</v>
      </c>
      <c r="K92" s="5">
        <v>40281</v>
      </c>
      <c r="L92" s="5">
        <v>44608</v>
      </c>
      <c r="M92" s="5">
        <v>36720</v>
      </c>
      <c r="N92" s="5">
        <v>39206</v>
      </c>
      <c r="O92" s="5">
        <v>42286</v>
      </c>
      <c r="P92" s="5">
        <v>46092</v>
      </c>
      <c r="Q92" s="5">
        <v>51920</v>
      </c>
    </row>
    <row r="93" spans="1:17" x14ac:dyDescent="0.25">
      <c r="A93" t="s">
        <v>75</v>
      </c>
      <c r="B93" t="s">
        <v>109</v>
      </c>
      <c r="C93" s="2" t="s">
        <v>124</v>
      </c>
      <c r="D93" t="s">
        <v>115</v>
      </c>
      <c r="E93" t="s">
        <v>119</v>
      </c>
      <c r="F93" s="5">
        <v>35941</v>
      </c>
      <c r="G93" s="5">
        <v>34640</v>
      </c>
      <c r="H93" s="5">
        <v>50977</v>
      </c>
      <c r="I93" s="5">
        <v>54276</v>
      </c>
      <c r="J93" s="5">
        <v>37086</v>
      </c>
      <c r="K93" s="5">
        <v>43227</v>
      </c>
      <c r="L93" s="5">
        <v>49441</v>
      </c>
      <c r="M93" s="5">
        <v>34147</v>
      </c>
      <c r="N93" s="5">
        <v>50570</v>
      </c>
      <c r="O93" s="5">
        <v>39513</v>
      </c>
      <c r="P93" s="5">
        <v>44699</v>
      </c>
      <c r="Q93" s="5">
        <v>54789</v>
      </c>
    </row>
    <row r="94" spans="1:17" x14ac:dyDescent="0.25">
      <c r="A94" t="s">
        <v>34</v>
      </c>
      <c r="B94" t="s">
        <v>109</v>
      </c>
      <c r="C94" s="2" t="s">
        <v>125</v>
      </c>
      <c r="D94" t="s">
        <v>114</v>
      </c>
      <c r="E94" t="s">
        <v>121</v>
      </c>
      <c r="F94" s="5">
        <v>36113</v>
      </c>
      <c r="G94" s="5">
        <v>51533</v>
      </c>
      <c r="H94" s="5">
        <v>40158</v>
      </c>
      <c r="I94" s="5">
        <v>37167</v>
      </c>
      <c r="J94" s="5">
        <v>39567</v>
      </c>
      <c r="K94" s="5">
        <v>51914</v>
      </c>
      <c r="L94" s="5">
        <v>47980</v>
      </c>
      <c r="M94" s="5">
        <v>51122</v>
      </c>
      <c r="N94" s="5">
        <v>55403</v>
      </c>
      <c r="O94" s="5">
        <v>33495</v>
      </c>
      <c r="P94" s="5">
        <v>46232</v>
      </c>
      <c r="Q94" s="5">
        <v>48660</v>
      </c>
    </row>
    <row r="95" spans="1:17" x14ac:dyDescent="0.25">
      <c r="A95" t="s">
        <v>94</v>
      </c>
      <c r="B95" t="s">
        <v>111</v>
      </c>
      <c r="C95" s="2" t="s">
        <v>125</v>
      </c>
      <c r="D95" t="s">
        <v>116</v>
      </c>
      <c r="E95" t="s">
        <v>122</v>
      </c>
      <c r="F95" s="5">
        <v>51813</v>
      </c>
      <c r="G95" s="5">
        <v>40445</v>
      </c>
      <c r="H95" s="5">
        <v>38769</v>
      </c>
      <c r="I95" s="5">
        <v>35155</v>
      </c>
      <c r="J95" s="5">
        <v>37398</v>
      </c>
      <c r="K95" s="5">
        <v>33015</v>
      </c>
      <c r="L95" s="5">
        <v>51953</v>
      </c>
      <c r="M95" s="5">
        <v>42060</v>
      </c>
      <c r="N95" s="5">
        <v>51474</v>
      </c>
      <c r="O95" s="5">
        <v>31358</v>
      </c>
      <c r="P95" s="5">
        <v>53985</v>
      </c>
      <c r="Q95" s="5">
        <v>42551</v>
      </c>
    </row>
    <row r="96" spans="1:17" x14ac:dyDescent="0.25">
      <c r="A96" t="s">
        <v>84</v>
      </c>
      <c r="B96" t="s">
        <v>107</v>
      </c>
      <c r="C96" s="2" t="s">
        <v>125</v>
      </c>
      <c r="D96" t="s">
        <v>117</v>
      </c>
      <c r="E96" t="s">
        <v>120</v>
      </c>
      <c r="F96" s="5">
        <v>50269</v>
      </c>
      <c r="G96" s="5">
        <v>33474</v>
      </c>
      <c r="H96" s="5">
        <v>52357</v>
      </c>
      <c r="I96" s="5">
        <v>40264</v>
      </c>
      <c r="J96" s="5">
        <v>52555</v>
      </c>
      <c r="K96" s="5">
        <v>36613</v>
      </c>
      <c r="L96" s="5">
        <v>49214</v>
      </c>
      <c r="M96" s="5">
        <v>54361</v>
      </c>
      <c r="N96" s="5">
        <v>33131</v>
      </c>
      <c r="O96" s="5">
        <v>40204</v>
      </c>
      <c r="P96" s="5">
        <v>34528</v>
      </c>
      <c r="Q96" s="5">
        <v>51145</v>
      </c>
    </row>
    <row r="97" spans="1:17" x14ac:dyDescent="0.25">
      <c r="A97" t="s">
        <v>101</v>
      </c>
      <c r="B97" t="s">
        <v>108</v>
      </c>
      <c r="C97" s="2" t="s">
        <v>126</v>
      </c>
      <c r="D97" t="s">
        <v>116</v>
      </c>
      <c r="E97" t="s">
        <v>122</v>
      </c>
      <c r="F97" s="5">
        <v>48378</v>
      </c>
      <c r="G97" s="5">
        <v>53309</v>
      </c>
      <c r="H97" s="5">
        <v>39399</v>
      </c>
      <c r="I97" s="5">
        <v>41899</v>
      </c>
      <c r="J97" s="5">
        <v>31575</v>
      </c>
      <c r="K97" s="5">
        <v>47834</v>
      </c>
      <c r="L97" s="5">
        <v>50733</v>
      </c>
      <c r="M97" s="5">
        <v>40623</v>
      </c>
      <c r="N97" s="5">
        <v>51686</v>
      </c>
      <c r="O97" s="5">
        <v>46517</v>
      </c>
      <c r="P97" s="5">
        <v>52272</v>
      </c>
      <c r="Q97" s="5">
        <v>41871</v>
      </c>
    </row>
    <row r="98" spans="1:17" x14ac:dyDescent="0.25">
      <c r="A98" t="s">
        <v>27</v>
      </c>
      <c r="B98" t="s">
        <v>108</v>
      </c>
      <c r="C98" s="2" t="s">
        <v>125</v>
      </c>
      <c r="D98" t="s">
        <v>114</v>
      </c>
      <c r="E98" t="s">
        <v>121</v>
      </c>
      <c r="F98" s="5">
        <v>40244</v>
      </c>
      <c r="G98" s="5">
        <v>32168</v>
      </c>
      <c r="H98" s="5">
        <v>31595</v>
      </c>
      <c r="I98" s="5">
        <v>50049</v>
      </c>
      <c r="J98" s="5">
        <v>55286</v>
      </c>
      <c r="K98" s="5">
        <v>36481</v>
      </c>
      <c r="L98" s="5">
        <v>53037</v>
      </c>
      <c r="M98" s="5">
        <v>33197</v>
      </c>
      <c r="N98" s="5">
        <v>55378</v>
      </c>
      <c r="O98" s="5">
        <v>41803</v>
      </c>
      <c r="P98" s="5">
        <v>46247</v>
      </c>
      <c r="Q98" s="5">
        <v>32750</v>
      </c>
    </row>
    <row r="99" spans="1:17" x14ac:dyDescent="0.25">
      <c r="A99" t="s">
        <v>48</v>
      </c>
      <c r="B99" t="s">
        <v>111</v>
      </c>
      <c r="C99" s="2" t="s">
        <v>126</v>
      </c>
      <c r="D99" t="s">
        <v>117</v>
      </c>
      <c r="E99" t="s">
        <v>120</v>
      </c>
      <c r="F99" s="5">
        <v>36174</v>
      </c>
      <c r="G99" s="5">
        <v>41895</v>
      </c>
      <c r="H99" s="5">
        <v>47793</v>
      </c>
      <c r="I99" s="5">
        <v>43466</v>
      </c>
      <c r="J99" s="5">
        <v>33059</v>
      </c>
      <c r="K99" s="5">
        <v>55509</v>
      </c>
      <c r="L99" s="5">
        <v>39457</v>
      </c>
      <c r="M99" s="5">
        <v>52802</v>
      </c>
      <c r="N99" s="5">
        <v>47204</v>
      </c>
      <c r="O99" s="5">
        <v>52413</v>
      </c>
      <c r="P99" s="5">
        <v>41887</v>
      </c>
      <c r="Q99" s="5">
        <v>54673</v>
      </c>
    </row>
    <row r="100" spans="1:17" x14ac:dyDescent="0.25">
      <c r="A100" t="s">
        <v>19</v>
      </c>
      <c r="B100" t="s">
        <v>108</v>
      </c>
      <c r="C100" s="2" t="s">
        <v>124</v>
      </c>
      <c r="D100" t="s">
        <v>115</v>
      </c>
      <c r="E100" t="s">
        <v>119</v>
      </c>
      <c r="F100" s="5">
        <v>53912</v>
      </c>
      <c r="G100" s="5">
        <v>44408</v>
      </c>
      <c r="H100" s="5">
        <v>41093</v>
      </c>
      <c r="I100" s="5">
        <v>47264</v>
      </c>
      <c r="J100" s="5">
        <v>50936</v>
      </c>
      <c r="K100" s="5">
        <v>53413</v>
      </c>
      <c r="L100" s="5">
        <v>53702</v>
      </c>
      <c r="M100" s="5">
        <v>43838</v>
      </c>
      <c r="N100" s="5">
        <v>45730</v>
      </c>
      <c r="O100" s="5">
        <v>42054</v>
      </c>
      <c r="P100" s="5">
        <v>35247</v>
      </c>
      <c r="Q100" s="5">
        <v>55738</v>
      </c>
    </row>
    <row r="101" spans="1:17" x14ac:dyDescent="0.25">
      <c r="A101" t="s">
        <v>87</v>
      </c>
      <c r="B101" t="s">
        <v>109</v>
      </c>
      <c r="C101" s="2" t="s">
        <v>124</v>
      </c>
      <c r="D101" t="s">
        <v>117</v>
      </c>
      <c r="E101" t="s">
        <v>120</v>
      </c>
      <c r="F101" s="5">
        <v>35489</v>
      </c>
      <c r="G101" s="5">
        <v>51243</v>
      </c>
      <c r="H101" s="5">
        <v>41795</v>
      </c>
      <c r="I101" s="5">
        <v>34806</v>
      </c>
      <c r="J101" s="5">
        <v>38431</v>
      </c>
      <c r="K101" s="5">
        <v>43262</v>
      </c>
      <c r="L101" s="5">
        <v>55026</v>
      </c>
      <c r="M101" s="5">
        <v>33796</v>
      </c>
      <c r="N101" s="5">
        <v>49070</v>
      </c>
      <c r="O101" s="5">
        <v>54885</v>
      </c>
      <c r="P101" s="5">
        <v>38957</v>
      </c>
      <c r="Q101" s="5">
        <v>49154</v>
      </c>
    </row>
    <row r="102" spans="1:17" x14ac:dyDescent="0.25">
      <c r="A102" t="s">
        <v>88</v>
      </c>
      <c r="B102" t="s">
        <v>108</v>
      </c>
      <c r="C102" s="2" t="s">
        <v>124</v>
      </c>
      <c r="D102" t="s">
        <v>114</v>
      </c>
      <c r="E102" t="s">
        <v>121</v>
      </c>
      <c r="F102" s="5">
        <v>39776</v>
      </c>
      <c r="G102" s="5">
        <v>48630</v>
      </c>
      <c r="H102" s="5">
        <v>33099</v>
      </c>
      <c r="I102" s="5">
        <v>47118</v>
      </c>
      <c r="J102" s="5">
        <v>51372</v>
      </c>
      <c r="K102" s="5">
        <v>44218</v>
      </c>
      <c r="L102" s="5">
        <v>34755</v>
      </c>
      <c r="M102" s="5">
        <v>40397</v>
      </c>
      <c r="N102" s="5">
        <v>41654</v>
      </c>
      <c r="O102" s="5">
        <v>45374</v>
      </c>
      <c r="P102" s="5">
        <v>43465</v>
      </c>
      <c r="Q102" s="5">
        <v>48866</v>
      </c>
    </row>
    <row r="103" spans="1:17" x14ac:dyDescent="0.25">
      <c r="A103" t="s">
        <v>43</v>
      </c>
      <c r="B103" t="s">
        <v>111</v>
      </c>
      <c r="C103" s="2" t="s">
        <v>125</v>
      </c>
      <c r="D103" t="s">
        <v>116</v>
      </c>
      <c r="E103" t="s">
        <v>122</v>
      </c>
      <c r="F103" s="5">
        <v>55979</v>
      </c>
      <c r="G103" s="5">
        <v>53161</v>
      </c>
      <c r="H103" s="5">
        <v>39222</v>
      </c>
      <c r="I103" s="5">
        <v>47869</v>
      </c>
      <c r="J103" s="5">
        <v>36371</v>
      </c>
      <c r="K103" s="5">
        <v>51145</v>
      </c>
      <c r="L103" s="5">
        <v>44965</v>
      </c>
      <c r="M103" s="5">
        <v>38252</v>
      </c>
      <c r="N103" s="5">
        <v>52324</v>
      </c>
      <c r="O103" s="5">
        <v>43313</v>
      </c>
      <c r="P103" s="5">
        <v>50836</v>
      </c>
      <c r="Q103" s="5">
        <v>51981</v>
      </c>
    </row>
    <row r="104" spans="1:17" x14ac:dyDescent="0.25">
      <c r="A104" t="s">
        <v>39</v>
      </c>
      <c r="B104" t="s">
        <v>111</v>
      </c>
      <c r="C104" s="2" t="s">
        <v>124</v>
      </c>
      <c r="D104" t="s">
        <v>115</v>
      </c>
      <c r="E104" t="s">
        <v>119</v>
      </c>
      <c r="F104" s="5">
        <v>37134</v>
      </c>
      <c r="G104" s="5">
        <v>39933</v>
      </c>
      <c r="H104" s="5">
        <v>43982</v>
      </c>
      <c r="I104" s="5">
        <v>51332</v>
      </c>
      <c r="J104" s="5">
        <v>39861</v>
      </c>
      <c r="K104" s="5">
        <v>39955</v>
      </c>
      <c r="L104" s="5">
        <v>31459</v>
      </c>
      <c r="M104" s="5">
        <v>41631</v>
      </c>
      <c r="N104" s="5">
        <v>50358</v>
      </c>
      <c r="O104" s="5">
        <v>50647</v>
      </c>
      <c r="P104" s="5">
        <v>34290</v>
      </c>
      <c r="Q104" s="5">
        <v>33474</v>
      </c>
    </row>
  </sheetData>
  <phoneticPr fontId="3" type="noConversion"/>
  <conditionalFormatting sqref="A1:A1048576">
    <cfRule type="duplicateValues" dxfId="38" priority="1"/>
  </conditionalFormatting>
  <conditionalFormatting sqref="A5:A66">
    <cfRule type="duplicateValues" dxfId="37" priority="8"/>
  </conditionalFormatting>
  <hyperlinks>
    <hyperlink ref="A1" location="CONTENT!A1" display="CONTENT!A1" xr:uid="{F19B116F-A1A3-483F-B15E-ED47EB94C6E2}"/>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BE13A-ECC1-44F6-8F7B-7B5619E2B33F}">
  <sheetPr>
    <tabColor theme="9" tint="0.79998168889431442"/>
  </sheetPr>
  <dimension ref="A1:V41"/>
  <sheetViews>
    <sheetView showGridLines="0" zoomScaleNormal="100" workbookViewId="0"/>
  </sheetViews>
  <sheetFormatPr defaultColWidth="13.140625" defaultRowHeight="21" x14ac:dyDescent="0.35"/>
  <cols>
    <col min="1" max="1" width="5" style="132" customWidth="1"/>
    <col min="2" max="2" width="5" style="131" hidden="1" customWidth="1"/>
    <col min="3" max="6" width="13.140625" style="143" customWidth="1"/>
    <col min="7" max="13" width="13.140625" style="132"/>
    <col min="14" max="22" width="13.140625" style="143"/>
    <col min="23" max="16384" width="13.140625" style="132"/>
  </cols>
  <sheetData>
    <row r="1" spans="1:22" s="527" customFormat="1" ht="27" thickBot="1" x14ac:dyDescent="0.4">
      <c r="A1" s="140" t="str" cm="1">
        <f t="array" aca="1" ref="A1" ca="1">MID(CELL("filename",A1),FIND("]",CELL("filename",A1))+1,255)</f>
        <v>2_7_Dynamic Charts</v>
      </c>
      <c r="B1" s="138"/>
      <c r="C1" s="388"/>
      <c r="D1" s="388"/>
      <c r="E1" s="388"/>
      <c r="F1" s="388"/>
      <c r="G1" s="138"/>
      <c r="H1" s="138"/>
      <c r="I1" s="138"/>
      <c r="J1" s="138"/>
      <c r="K1" s="138"/>
      <c r="L1" s="138"/>
      <c r="N1" s="201"/>
      <c r="O1" s="201"/>
      <c r="P1" s="201"/>
      <c r="Q1" s="201"/>
      <c r="R1" s="201"/>
      <c r="S1" s="201"/>
      <c r="T1" s="201"/>
      <c r="U1" s="201"/>
      <c r="V1" s="201"/>
    </row>
    <row r="2" spans="1:22" s="528" customFormat="1" x14ac:dyDescent="0.35">
      <c r="C2" s="201"/>
      <c r="D2" s="201"/>
      <c r="E2" s="201"/>
      <c r="F2" s="201"/>
      <c r="N2" s="201"/>
      <c r="O2" s="201"/>
      <c r="P2" s="201"/>
      <c r="Q2" s="201"/>
      <c r="R2" s="201"/>
      <c r="S2" s="201"/>
      <c r="T2" s="201"/>
      <c r="U2" s="201"/>
      <c r="V2" s="201"/>
    </row>
    <row r="3" spans="1:22" ht="21.75" thickBot="1" x14ac:dyDescent="0.4">
      <c r="A3" s="143"/>
      <c r="B3" s="531"/>
      <c r="G3" s="143"/>
      <c r="H3" s="143"/>
      <c r="I3" s="143"/>
      <c r="J3" s="143"/>
      <c r="K3" s="143"/>
      <c r="L3" s="143"/>
    </row>
    <row r="4" spans="1:22" ht="21.75" thickBot="1" x14ac:dyDescent="0.4">
      <c r="A4" s="143"/>
      <c r="B4" s="531"/>
      <c r="G4" s="143"/>
      <c r="H4" s="143"/>
      <c r="I4" s="143"/>
      <c r="J4" s="143"/>
      <c r="K4" s="143"/>
      <c r="L4" s="143"/>
      <c r="N4" s="503" t="s">
        <v>346</v>
      </c>
      <c r="O4" s="504" t="s">
        <v>168</v>
      </c>
      <c r="P4" s="529" t="s">
        <v>711</v>
      </c>
    </row>
    <row r="5" spans="1:22" x14ac:dyDescent="0.35">
      <c r="A5" s="143"/>
      <c r="B5" s="531"/>
      <c r="G5" s="143"/>
      <c r="H5" s="143"/>
      <c r="I5" s="143"/>
      <c r="J5" s="143"/>
      <c r="K5" s="143"/>
      <c r="L5" s="143"/>
      <c r="N5" s="505" t="s">
        <v>353</v>
      </c>
      <c r="O5" s="506">
        <v>352</v>
      </c>
      <c r="P5" s="529" t="s">
        <v>712</v>
      </c>
    </row>
    <row r="6" spans="1:22" x14ac:dyDescent="0.35">
      <c r="A6" s="143"/>
      <c r="B6" s="531"/>
      <c r="G6" s="143"/>
      <c r="H6" s="143"/>
      <c r="I6" s="143"/>
      <c r="J6" s="143"/>
      <c r="K6" s="143"/>
      <c r="L6" s="143"/>
      <c r="N6" s="507" t="s">
        <v>354</v>
      </c>
      <c r="O6" s="508">
        <v>483</v>
      </c>
    </row>
    <row r="7" spans="1:22" ht="21.75" thickBot="1" x14ac:dyDescent="0.4">
      <c r="A7" s="143"/>
      <c r="B7" s="531"/>
      <c r="G7" s="143"/>
      <c r="H7" s="143"/>
      <c r="I7" s="143"/>
      <c r="J7" s="143"/>
      <c r="K7" s="143"/>
      <c r="L7" s="143"/>
      <c r="N7" s="509" t="s">
        <v>355</v>
      </c>
      <c r="O7" s="510">
        <v>528</v>
      </c>
    </row>
    <row r="8" spans="1:22" s="528" customFormat="1" x14ac:dyDescent="0.35">
      <c r="A8" s="143"/>
      <c r="B8" s="531"/>
      <c r="C8" s="143"/>
      <c r="D8" s="143"/>
      <c r="E8" s="143"/>
      <c r="F8" s="143"/>
      <c r="G8" s="143"/>
      <c r="H8" s="143"/>
      <c r="I8" s="201"/>
      <c r="J8" s="201"/>
      <c r="K8" s="201"/>
      <c r="L8" s="201"/>
      <c r="N8" s="201"/>
      <c r="O8" s="201"/>
      <c r="P8" s="201"/>
      <c r="Q8" s="201"/>
      <c r="R8" s="201"/>
      <c r="S8" s="201"/>
      <c r="T8" s="201"/>
      <c r="U8" s="201"/>
      <c r="V8" s="201"/>
    </row>
    <row r="9" spans="1:22" x14ac:dyDescent="0.35">
      <c r="A9" s="143"/>
      <c r="B9" s="531"/>
      <c r="G9" s="143"/>
      <c r="H9" s="143"/>
      <c r="I9" s="201"/>
      <c r="J9" s="143"/>
      <c r="K9" s="143"/>
      <c r="L9" s="143"/>
    </row>
    <row r="10" spans="1:22" x14ac:dyDescent="0.35">
      <c r="A10" s="201"/>
      <c r="B10" s="201"/>
      <c r="C10" s="201"/>
      <c r="D10" s="142"/>
      <c r="E10" s="142"/>
      <c r="F10" s="201"/>
      <c r="G10" s="143"/>
      <c r="H10" s="143"/>
      <c r="I10" s="201"/>
      <c r="J10" s="143"/>
      <c r="K10" s="143"/>
      <c r="L10" s="143"/>
    </row>
    <row r="11" spans="1:22" x14ac:dyDescent="0.35">
      <c r="A11" s="389" t="str">
        <f>_xlfn.CONCAT(B11,".")</f>
        <v>1.</v>
      </c>
      <c r="B11" s="442">
        <v>1</v>
      </c>
      <c r="C11" s="204" t="s">
        <v>718</v>
      </c>
      <c r="D11" s="142"/>
      <c r="E11" s="142"/>
      <c r="F11" s="201"/>
      <c r="G11" s="143"/>
      <c r="H11" s="143"/>
      <c r="I11" s="143"/>
      <c r="J11" s="143"/>
      <c r="K11" s="143"/>
      <c r="L11" s="143"/>
    </row>
    <row r="12" spans="1:22" x14ac:dyDescent="0.35">
      <c r="A12" s="201"/>
      <c r="B12" s="442"/>
      <c r="C12" s="534" t="s">
        <v>713</v>
      </c>
      <c r="D12" s="142"/>
      <c r="E12" s="142"/>
      <c r="F12" s="201"/>
      <c r="G12" s="143"/>
      <c r="H12" s="143"/>
      <c r="I12" s="143"/>
      <c r="J12" s="143"/>
      <c r="K12" s="143"/>
      <c r="L12" s="143"/>
    </row>
    <row r="13" spans="1:22" x14ac:dyDescent="0.35">
      <c r="A13" s="201"/>
      <c r="B13" s="442"/>
      <c r="C13" s="532" t="s">
        <v>719</v>
      </c>
      <c r="D13" s="142"/>
      <c r="E13" s="142"/>
      <c r="F13" s="201"/>
      <c r="G13" s="143"/>
      <c r="H13" s="143"/>
      <c r="I13" s="143"/>
      <c r="J13" s="143"/>
      <c r="K13" s="143"/>
      <c r="L13" s="143"/>
    </row>
    <row r="14" spans="1:22" x14ac:dyDescent="0.35">
      <c r="A14" s="201"/>
      <c r="B14" s="442"/>
      <c r="C14" s="532" t="s">
        <v>721</v>
      </c>
      <c r="D14" s="142"/>
      <c r="E14" s="142"/>
      <c r="F14" s="201"/>
      <c r="G14" s="201"/>
      <c r="H14" s="201"/>
      <c r="I14" s="143"/>
      <c r="J14" s="143"/>
      <c r="K14" s="143"/>
      <c r="L14" s="143"/>
    </row>
    <row r="15" spans="1:22" x14ac:dyDescent="0.35">
      <c r="A15" s="201"/>
      <c r="B15" s="442"/>
      <c r="C15" s="532" t="s">
        <v>733</v>
      </c>
      <c r="D15" s="142"/>
      <c r="E15" s="142"/>
      <c r="F15" s="201"/>
      <c r="G15" s="201"/>
      <c r="H15" s="201"/>
      <c r="I15" s="143"/>
      <c r="J15" s="143"/>
      <c r="K15" s="143"/>
      <c r="L15" s="143"/>
    </row>
    <row r="16" spans="1:22" x14ac:dyDescent="0.35">
      <c r="A16" s="201"/>
      <c r="B16" s="442"/>
      <c r="C16" s="536" t="s">
        <v>734</v>
      </c>
      <c r="D16" s="142"/>
      <c r="E16" s="142"/>
      <c r="F16" s="201"/>
      <c r="G16" s="201"/>
      <c r="H16" s="201"/>
      <c r="I16" s="143"/>
      <c r="J16" s="143"/>
      <c r="K16" s="143"/>
      <c r="L16" s="143"/>
    </row>
    <row r="17" spans="1:13" s="143" customFormat="1" x14ac:dyDescent="0.35">
      <c r="A17" s="201"/>
      <c r="B17" s="442"/>
      <c r="C17" s="533" t="s">
        <v>720</v>
      </c>
      <c r="M17" s="132"/>
    </row>
    <row r="18" spans="1:13" s="143" customFormat="1" x14ac:dyDescent="0.35">
      <c r="A18" s="201"/>
      <c r="B18" s="442"/>
      <c r="C18" s="535" t="s">
        <v>714</v>
      </c>
      <c r="D18" s="201"/>
      <c r="E18" s="201"/>
      <c r="F18" s="201"/>
      <c r="M18" s="132"/>
    </row>
    <row r="19" spans="1:13" s="143" customFormat="1" x14ac:dyDescent="0.35">
      <c r="A19" s="201"/>
      <c r="B19" s="442"/>
      <c r="C19" s="532" t="s">
        <v>722</v>
      </c>
      <c r="D19" s="201"/>
      <c r="E19" s="201"/>
      <c r="F19" s="201"/>
      <c r="M19" s="132"/>
    </row>
    <row r="20" spans="1:13" s="143" customFormat="1" x14ac:dyDescent="0.35">
      <c r="A20" s="201"/>
      <c r="B20" s="442"/>
      <c r="C20" s="530" t="s">
        <v>733</v>
      </c>
      <c r="D20" s="201"/>
      <c r="E20" s="201"/>
      <c r="F20" s="201"/>
      <c r="M20" s="132"/>
    </row>
    <row r="21" spans="1:13" s="143" customFormat="1" x14ac:dyDescent="0.35">
      <c r="A21" s="536"/>
      <c r="B21" s="442"/>
      <c r="C21" s="536" t="s">
        <v>735</v>
      </c>
      <c r="D21" s="201"/>
      <c r="E21" s="201"/>
      <c r="F21" s="201"/>
      <c r="M21" s="132"/>
    </row>
    <row r="22" spans="1:13" s="143" customFormat="1" x14ac:dyDescent="0.35">
      <c r="A22" s="201"/>
      <c r="B22" s="442"/>
      <c r="C22" s="533" t="s">
        <v>715</v>
      </c>
      <c r="D22" s="201"/>
      <c r="E22" s="201"/>
      <c r="F22" s="201"/>
      <c r="M22" s="132"/>
    </row>
    <row r="23" spans="1:13" s="143" customFormat="1" x14ac:dyDescent="0.35">
      <c r="A23" s="389" t="str">
        <f>_xlfn.CONCAT(B23,".")</f>
        <v>2.</v>
      </c>
      <c r="B23" s="442">
        <v>2</v>
      </c>
      <c r="C23" s="204" t="s">
        <v>723</v>
      </c>
      <c r="D23" s="201"/>
      <c r="E23" s="201"/>
      <c r="F23" s="201"/>
      <c r="M23" s="132"/>
    </row>
    <row r="24" spans="1:13" s="143" customFormat="1" x14ac:dyDescent="0.35">
      <c r="A24" s="201"/>
      <c r="B24" s="442"/>
      <c r="C24" s="530" t="s">
        <v>724</v>
      </c>
      <c r="D24" s="201"/>
      <c r="E24" s="201"/>
      <c r="F24" s="201"/>
      <c r="M24" s="132"/>
    </row>
    <row r="25" spans="1:13" s="143" customFormat="1" x14ac:dyDescent="0.35">
      <c r="A25" s="201"/>
      <c r="B25" s="442"/>
      <c r="C25" s="530" t="s">
        <v>725</v>
      </c>
      <c r="D25" s="201"/>
      <c r="E25" s="201"/>
      <c r="F25" s="201"/>
      <c r="M25" s="132"/>
    </row>
    <row r="26" spans="1:13" s="143" customFormat="1" x14ac:dyDescent="0.35">
      <c r="A26" s="201"/>
      <c r="B26" s="442"/>
      <c r="C26" s="530" t="s">
        <v>716</v>
      </c>
      <c r="D26" s="201"/>
      <c r="E26" s="201"/>
      <c r="F26" s="201"/>
      <c r="M26" s="132"/>
    </row>
    <row r="27" spans="1:13" s="143" customFormat="1" x14ac:dyDescent="0.35">
      <c r="A27" s="201"/>
      <c r="B27" s="442"/>
      <c r="C27" s="532" t="s">
        <v>726</v>
      </c>
      <c r="D27" s="201"/>
      <c r="E27" s="201"/>
      <c r="F27" s="201"/>
      <c r="M27" s="132"/>
    </row>
    <row r="28" spans="1:13" s="143" customFormat="1" x14ac:dyDescent="0.35">
      <c r="A28" s="201"/>
      <c r="B28" s="442"/>
      <c r="C28" s="532" t="s">
        <v>727</v>
      </c>
      <c r="D28" s="201"/>
      <c r="E28" s="201"/>
      <c r="F28" s="201"/>
      <c r="M28" s="132"/>
    </row>
    <row r="29" spans="1:13" s="143" customFormat="1" x14ac:dyDescent="0.35">
      <c r="A29" s="201"/>
      <c r="B29" s="442"/>
      <c r="C29" s="530" t="s">
        <v>717</v>
      </c>
      <c r="D29" s="201"/>
      <c r="E29" s="201"/>
      <c r="F29" s="201"/>
      <c r="M29" s="132"/>
    </row>
    <row r="30" spans="1:13" s="143" customFormat="1" x14ac:dyDescent="0.35">
      <c r="B30" s="442"/>
      <c r="C30" s="532" t="s">
        <v>728</v>
      </c>
      <c r="D30" s="201"/>
      <c r="E30" s="201"/>
      <c r="F30" s="201"/>
      <c r="M30" s="132"/>
    </row>
    <row r="31" spans="1:13" s="143" customFormat="1" x14ac:dyDescent="0.35">
      <c r="B31" s="442"/>
      <c r="C31" s="530" t="s">
        <v>729</v>
      </c>
      <c r="D31" s="201"/>
      <c r="E31" s="201"/>
      <c r="F31" s="201"/>
      <c r="M31" s="132"/>
    </row>
    <row r="32" spans="1:13" s="143" customFormat="1" x14ac:dyDescent="0.35">
      <c r="A32" s="389" t="str">
        <f>_xlfn.CONCAT(B32,".")</f>
        <v>3.</v>
      </c>
      <c r="B32" s="442">
        <v>3</v>
      </c>
      <c r="C32" s="203" t="s">
        <v>730</v>
      </c>
      <c r="D32" s="201"/>
      <c r="E32" s="201"/>
      <c r="F32" s="201"/>
      <c r="I32" s="132"/>
      <c r="J32" s="132"/>
      <c r="K32" s="132"/>
      <c r="L32" s="132"/>
      <c r="M32" s="132"/>
    </row>
    <row r="33" spans="1:13" s="143" customFormat="1" x14ac:dyDescent="0.35">
      <c r="B33" s="442"/>
      <c r="C33" s="530" t="s">
        <v>731</v>
      </c>
      <c r="D33" s="201"/>
      <c r="E33" s="201"/>
      <c r="F33" s="201"/>
      <c r="I33" s="132"/>
      <c r="J33" s="132"/>
      <c r="K33" s="132"/>
      <c r="L33" s="132"/>
      <c r="M33" s="132"/>
    </row>
    <row r="34" spans="1:13" s="143" customFormat="1" x14ac:dyDescent="0.35">
      <c r="B34" s="442"/>
      <c r="C34" s="530" t="s">
        <v>732</v>
      </c>
      <c r="D34" s="201"/>
      <c r="E34" s="201"/>
      <c r="F34" s="201"/>
      <c r="I34" s="132"/>
      <c r="J34" s="132"/>
      <c r="K34" s="132"/>
      <c r="L34" s="132"/>
      <c r="M34" s="132"/>
    </row>
    <row r="35" spans="1:13" s="143" customFormat="1" x14ac:dyDescent="0.35">
      <c r="B35" s="442"/>
      <c r="C35" s="530"/>
      <c r="D35" s="201"/>
      <c r="E35" s="201"/>
      <c r="F35" s="201"/>
      <c r="I35" s="132"/>
      <c r="J35" s="132"/>
      <c r="K35" s="132"/>
      <c r="L35" s="132"/>
      <c r="M35" s="132"/>
    </row>
    <row r="36" spans="1:13" x14ac:dyDescent="0.35">
      <c r="A36" s="143"/>
      <c r="B36" s="442"/>
      <c r="C36" s="237"/>
      <c r="D36" s="201"/>
      <c r="E36" s="201"/>
      <c r="F36" s="201"/>
      <c r="G36" s="143"/>
      <c r="H36" s="143"/>
    </row>
    <row r="37" spans="1:13" x14ac:dyDescent="0.35">
      <c r="A37" s="143"/>
      <c r="B37" s="442"/>
      <c r="G37" s="143"/>
      <c r="H37" s="143"/>
    </row>
    <row r="38" spans="1:13" x14ac:dyDescent="0.35">
      <c r="B38" s="442"/>
    </row>
    <row r="39" spans="1:13" x14ac:dyDescent="0.35">
      <c r="B39" s="442"/>
    </row>
    <row r="40" spans="1:13" x14ac:dyDescent="0.35">
      <c r="B40" s="442"/>
    </row>
    <row r="41" spans="1:13" x14ac:dyDescent="0.35">
      <c r="B41" s="442"/>
    </row>
  </sheetData>
  <hyperlinks>
    <hyperlink ref="A1" location="CONTENT!A1" display="CONTENT!A1" xr:uid="{FAB90996-42B7-4D42-8876-A6C09803FBF8}"/>
  </hyperlinks>
  <pageMargins left="0.75" right="0.75" top="1" bottom="1" header="0.5" footer="0.5"/>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76373-3AFF-4F3B-9A39-F8185C1820CE}">
  <sheetPr>
    <tabColor theme="9" tint="0.79998168889431442"/>
  </sheetPr>
  <dimension ref="A1:L26"/>
  <sheetViews>
    <sheetView zoomScaleNormal="100" workbookViewId="0"/>
  </sheetViews>
  <sheetFormatPr defaultColWidth="24.42578125" defaultRowHeight="15" x14ac:dyDescent="0.25"/>
  <cols>
    <col min="1" max="1" width="17.5703125" customWidth="1"/>
    <col min="2" max="7" width="11" bestFit="1" customWidth="1"/>
  </cols>
  <sheetData>
    <row r="1" spans="1:12" s="139" customFormat="1" ht="30" customHeight="1" thickBot="1" x14ac:dyDescent="0.4">
      <c r="A1" s="140" t="str" cm="1">
        <f t="array" aca="1" ref="A1" ca="1">MID(CELL("filename",A1),FIND("]",CELL("filename",A1))+1,255)</f>
        <v>2_8_Table</v>
      </c>
      <c r="B1" s="138"/>
      <c r="C1" s="138"/>
      <c r="D1" s="138"/>
      <c r="E1" s="138"/>
      <c r="F1" s="138"/>
      <c r="G1" s="138"/>
      <c r="H1" s="138"/>
      <c r="I1" s="138"/>
      <c r="J1" s="138"/>
      <c r="K1" s="138"/>
      <c r="L1" s="138"/>
    </row>
    <row r="2" spans="1:12" s="139" customFormat="1" ht="21" x14ac:dyDescent="0.35"/>
    <row r="3" spans="1:12" s="139" customFormat="1" ht="21" x14ac:dyDescent="0.35"/>
    <row r="4" spans="1:12" x14ac:dyDescent="0.25">
      <c r="A4" t="s">
        <v>414</v>
      </c>
      <c r="B4" t="s">
        <v>1</v>
      </c>
      <c r="C4" t="s">
        <v>2</v>
      </c>
      <c r="D4" t="s">
        <v>3</v>
      </c>
      <c r="E4" t="s">
        <v>235</v>
      </c>
      <c r="F4" t="s">
        <v>248</v>
      </c>
      <c r="G4" t="s">
        <v>255</v>
      </c>
    </row>
    <row r="5" spans="1:12" x14ac:dyDescent="0.25">
      <c r="A5" t="s">
        <v>5</v>
      </c>
      <c r="B5">
        <v>4683</v>
      </c>
      <c r="C5">
        <v>5319</v>
      </c>
      <c r="D5">
        <v>5219</v>
      </c>
      <c r="E5">
        <v>2346</v>
      </c>
      <c r="F5">
        <v>8653</v>
      </c>
      <c r="G5">
        <v>3433</v>
      </c>
    </row>
    <row r="6" spans="1:12" x14ac:dyDescent="0.25">
      <c r="A6" t="s">
        <v>64</v>
      </c>
      <c r="B6">
        <v>5328</v>
      </c>
      <c r="C6">
        <v>4635</v>
      </c>
      <c r="D6">
        <v>4432</v>
      </c>
      <c r="E6">
        <v>3457</v>
      </c>
      <c r="F6">
        <v>5321</v>
      </c>
      <c r="G6">
        <v>5678</v>
      </c>
    </row>
    <row r="7" spans="1:12" x14ac:dyDescent="0.25">
      <c r="A7" t="s">
        <v>171</v>
      </c>
      <c r="B7">
        <v>3541</v>
      </c>
      <c r="C7">
        <v>4631</v>
      </c>
      <c r="D7">
        <v>3794</v>
      </c>
      <c r="E7">
        <v>742</v>
      </c>
      <c r="F7">
        <v>6543</v>
      </c>
      <c r="G7">
        <v>9753</v>
      </c>
    </row>
    <row r="8" spans="1:12" x14ac:dyDescent="0.25">
      <c r="A8" t="s">
        <v>264</v>
      </c>
      <c r="B8">
        <v>4287</v>
      </c>
      <c r="C8">
        <v>3698</v>
      </c>
      <c r="D8">
        <v>4765</v>
      </c>
      <c r="E8">
        <v>1236</v>
      </c>
      <c r="F8">
        <v>3472</v>
      </c>
      <c r="G8">
        <v>4433</v>
      </c>
    </row>
    <row r="9" spans="1:12" x14ac:dyDescent="0.25">
      <c r="A9" t="s">
        <v>266</v>
      </c>
      <c r="B9">
        <v>5830</v>
      </c>
      <c r="C9">
        <v>4893</v>
      </c>
      <c r="D9">
        <v>4271</v>
      </c>
      <c r="E9">
        <v>634</v>
      </c>
      <c r="F9">
        <v>5467</v>
      </c>
      <c r="G9">
        <v>5677</v>
      </c>
    </row>
    <row r="10" spans="1:12" x14ac:dyDescent="0.25">
      <c r="A10" t="s">
        <v>267</v>
      </c>
      <c r="B10">
        <v>3567</v>
      </c>
      <c r="C10">
        <v>3759</v>
      </c>
      <c r="D10">
        <v>4731</v>
      </c>
      <c r="E10">
        <v>2346</v>
      </c>
      <c r="F10">
        <v>2423</v>
      </c>
      <c r="G10">
        <v>4844</v>
      </c>
    </row>
    <row r="11" spans="1:12" x14ac:dyDescent="0.25">
      <c r="A11" t="s">
        <v>269</v>
      </c>
      <c r="B11">
        <v>5021</v>
      </c>
      <c r="C11">
        <v>4973</v>
      </c>
      <c r="D11">
        <v>3857</v>
      </c>
      <c r="E11">
        <v>6234</v>
      </c>
      <c r="F11">
        <v>4622</v>
      </c>
      <c r="G11">
        <v>6543</v>
      </c>
    </row>
    <row r="12" spans="1:12" x14ac:dyDescent="0.25">
      <c r="A12" t="s">
        <v>270</v>
      </c>
      <c r="B12">
        <v>3890</v>
      </c>
      <c r="C12">
        <v>3168</v>
      </c>
      <c r="D12">
        <v>5280</v>
      </c>
      <c r="E12">
        <v>6734</v>
      </c>
      <c r="F12">
        <v>3579</v>
      </c>
      <c r="G12">
        <v>4567</v>
      </c>
    </row>
    <row r="17" spans="1:7" x14ac:dyDescent="0.25">
      <c r="A17" t="s">
        <v>414</v>
      </c>
      <c r="B17" t="s">
        <v>1</v>
      </c>
      <c r="C17" t="s">
        <v>2</v>
      </c>
      <c r="D17" t="s">
        <v>3</v>
      </c>
      <c r="E17" t="s">
        <v>235</v>
      </c>
      <c r="F17" t="s">
        <v>248</v>
      </c>
      <c r="G17" t="s">
        <v>255</v>
      </c>
    </row>
    <row r="18" spans="1:7" x14ac:dyDescent="0.25">
      <c r="A18" t="s">
        <v>5</v>
      </c>
      <c r="B18">
        <v>4683</v>
      </c>
      <c r="C18">
        <v>5319</v>
      </c>
      <c r="D18">
        <v>5219</v>
      </c>
      <c r="E18">
        <v>2346</v>
      </c>
      <c r="F18">
        <v>8653</v>
      </c>
      <c r="G18">
        <v>3433</v>
      </c>
    </row>
    <row r="19" spans="1:7" x14ac:dyDescent="0.25">
      <c r="A19" t="s">
        <v>64</v>
      </c>
      <c r="B19">
        <v>5328</v>
      </c>
      <c r="C19">
        <v>4635</v>
      </c>
      <c r="D19">
        <v>4432</v>
      </c>
      <c r="E19">
        <v>3457</v>
      </c>
      <c r="F19">
        <v>5321</v>
      </c>
      <c r="G19">
        <v>5678</v>
      </c>
    </row>
    <row r="20" spans="1:7" x14ac:dyDescent="0.25">
      <c r="A20" t="s">
        <v>171</v>
      </c>
      <c r="B20">
        <v>3541</v>
      </c>
      <c r="C20">
        <v>4631</v>
      </c>
      <c r="D20">
        <v>3794</v>
      </c>
      <c r="E20">
        <v>742</v>
      </c>
      <c r="F20">
        <v>6543</v>
      </c>
      <c r="G20">
        <v>9753</v>
      </c>
    </row>
    <row r="21" spans="1:7" x14ac:dyDescent="0.25">
      <c r="A21" t="s">
        <v>264</v>
      </c>
      <c r="B21">
        <v>4287</v>
      </c>
      <c r="C21">
        <v>3698</v>
      </c>
      <c r="D21">
        <v>4765</v>
      </c>
      <c r="E21">
        <v>1236</v>
      </c>
      <c r="F21">
        <v>3472</v>
      </c>
      <c r="G21">
        <v>4433</v>
      </c>
    </row>
    <row r="22" spans="1:7" x14ac:dyDescent="0.25">
      <c r="A22" t="s">
        <v>266</v>
      </c>
      <c r="B22">
        <v>5830</v>
      </c>
      <c r="C22">
        <v>4893</v>
      </c>
      <c r="D22">
        <v>4271</v>
      </c>
      <c r="E22">
        <v>634</v>
      </c>
      <c r="F22">
        <v>5467</v>
      </c>
      <c r="G22">
        <v>5677</v>
      </c>
    </row>
    <row r="23" spans="1:7" x14ac:dyDescent="0.25">
      <c r="A23" t="s">
        <v>267</v>
      </c>
      <c r="B23">
        <v>3567</v>
      </c>
      <c r="C23">
        <v>3759</v>
      </c>
      <c r="D23">
        <v>4731</v>
      </c>
      <c r="E23">
        <v>2346</v>
      </c>
      <c r="F23">
        <v>2423</v>
      </c>
      <c r="G23">
        <v>4844</v>
      </c>
    </row>
    <row r="24" spans="1:7" x14ac:dyDescent="0.25">
      <c r="A24" t="s">
        <v>269</v>
      </c>
      <c r="B24">
        <v>5021</v>
      </c>
      <c r="C24">
        <v>4973</v>
      </c>
      <c r="D24">
        <v>3857</v>
      </c>
      <c r="E24">
        <v>6234</v>
      </c>
      <c r="F24">
        <v>4622</v>
      </c>
      <c r="G24">
        <v>6543</v>
      </c>
    </row>
    <row r="25" spans="1:7" x14ac:dyDescent="0.25">
      <c r="A25" t="s">
        <v>270</v>
      </c>
      <c r="B25">
        <v>3890</v>
      </c>
      <c r="C25">
        <v>3168</v>
      </c>
      <c r="D25">
        <v>5280</v>
      </c>
      <c r="E25">
        <v>6734</v>
      </c>
      <c r="F25">
        <v>3579</v>
      </c>
      <c r="G25">
        <v>4567</v>
      </c>
    </row>
    <row r="26" spans="1:7" x14ac:dyDescent="0.25">
      <c r="A26" t="s">
        <v>144</v>
      </c>
      <c r="G26">
        <f>SUBTOTAL(109,Table5[Jun])</f>
        <v>44928</v>
      </c>
    </row>
  </sheetData>
  <hyperlinks>
    <hyperlink ref="A1" location="CONTENT!A1" display="CONTENT!A1" xr:uid="{1CA6A8B2-E95F-4123-B560-825050DE23B4}"/>
  </hyperlinks>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02095-01CA-4C24-AB73-60E023B6A713}">
  <sheetPr codeName="Sheet24">
    <tabColor theme="9" tint="0.79998168889431442"/>
  </sheetPr>
  <dimension ref="A1:L476"/>
  <sheetViews>
    <sheetView showGridLines="0" zoomScaleNormal="100" workbookViewId="0"/>
  </sheetViews>
  <sheetFormatPr defaultColWidth="8.7109375" defaultRowHeight="13.5" x14ac:dyDescent="0.25"/>
  <cols>
    <col min="1" max="1" width="18.42578125" style="57" customWidth="1"/>
    <col min="2" max="2" width="16.140625" style="57" customWidth="1"/>
    <col min="3" max="3" width="17.5703125" style="58" customWidth="1"/>
    <col min="4" max="4" width="19.7109375" style="57" customWidth="1"/>
    <col min="5" max="5" width="19.5703125" style="59" customWidth="1"/>
    <col min="6" max="6" width="8.28515625" style="51" bestFit="1" customWidth="1"/>
    <col min="7" max="7" width="6.7109375" style="52" bestFit="1" customWidth="1"/>
    <col min="8" max="8" width="9" style="51" bestFit="1" customWidth="1"/>
    <col min="9" max="16384" width="8.7109375" style="51"/>
  </cols>
  <sheetData>
    <row r="1" spans="1:12" s="139" customFormat="1" ht="27" thickBot="1" x14ac:dyDescent="0.4">
      <c r="A1" s="140" t="str" cm="1">
        <f t="array" aca="1" ref="A1" ca="1">MID(CELL("filename",A1),FIND("]",CELL("filename",A1))+1,255)</f>
        <v>2_8_PivotTable</v>
      </c>
      <c r="B1" s="138"/>
      <c r="C1" s="138"/>
      <c r="D1" s="138"/>
      <c r="E1" s="138"/>
      <c r="F1" s="138"/>
      <c r="G1" s="138"/>
      <c r="H1" s="138"/>
      <c r="I1" s="138"/>
      <c r="J1" s="138"/>
      <c r="K1" s="138"/>
      <c r="L1" s="138"/>
    </row>
    <row r="2" spans="1:12" s="139" customFormat="1" ht="21" x14ac:dyDescent="0.35">
      <c r="A2" s="142"/>
      <c r="B2" s="142"/>
      <c r="C2" s="142"/>
      <c r="D2" s="142"/>
      <c r="E2" s="142"/>
      <c r="F2" s="142"/>
      <c r="G2" s="142"/>
    </row>
    <row r="3" spans="1:12" ht="42" x14ac:dyDescent="0.35">
      <c r="A3" s="537" t="s">
        <v>220</v>
      </c>
      <c r="B3" s="538" t="s">
        <v>221</v>
      </c>
      <c r="C3" s="538" t="s">
        <v>222</v>
      </c>
      <c r="D3" s="538" t="s">
        <v>223</v>
      </c>
      <c r="E3" s="539" t="s">
        <v>224</v>
      </c>
      <c r="F3" s="540"/>
      <c r="G3" s="153"/>
    </row>
    <row r="4" spans="1:12" s="53" customFormat="1" ht="21" x14ac:dyDescent="0.25">
      <c r="A4" s="541">
        <v>1</v>
      </c>
      <c r="B4" s="542" t="s">
        <v>225</v>
      </c>
      <c r="C4" s="543" t="s">
        <v>226</v>
      </c>
      <c r="D4" s="544" t="s">
        <v>2</v>
      </c>
      <c r="E4" s="545">
        <v>4876</v>
      </c>
      <c r="F4" s="546"/>
      <c r="G4" s="399"/>
      <c r="H4" s="54"/>
    </row>
    <row r="5" spans="1:12" s="56" customFormat="1" ht="21" x14ac:dyDescent="0.25">
      <c r="A5" s="541">
        <v>1</v>
      </c>
      <c r="B5" s="542" t="s">
        <v>227</v>
      </c>
      <c r="C5" s="543" t="s">
        <v>228</v>
      </c>
      <c r="D5" s="544" t="s">
        <v>229</v>
      </c>
      <c r="E5" s="545">
        <v>4619</v>
      </c>
      <c r="F5" s="547"/>
      <c r="G5" s="399"/>
      <c r="H5" s="54"/>
      <c r="I5" s="55"/>
    </row>
    <row r="6" spans="1:12" s="56" customFormat="1" ht="21" x14ac:dyDescent="0.25">
      <c r="A6" s="541">
        <v>1</v>
      </c>
      <c r="B6" s="542" t="s">
        <v>227</v>
      </c>
      <c r="C6" s="543" t="s">
        <v>230</v>
      </c>
      <c r="D6" s="544" t="s">
        <v>1</v>
      </c>
      <c r="E6" s="545">
        <v>4581</v>
      </c>
      <c r="F6" s="547"/>
      <c r="G6" s="399"/>
      <c r="H6" s="54"/>
      <c r="I6" s="55"/>
    </row>
    <row r="7" spans="1:12" s="56" customFormat="1" ht="21" x14ac:dyDescent="0.25">
      <c r="A7" s="541">
        <v>3</v>
      </c>
      <c r="B7" s="542" t="s">
        <v>227</v>
      </c>
      <c r="C7" s="543" t="s">
        <v>226</v>
      </c>
      <c r="D7" s="544" t="s">
        <v>2</v>
      </c>
      <c r="E7" s="545">
        <v>4521</v>
      </c>
      <c r="F7" s="547"/>
      <c r="G7" s="399"/>
      <c r="H7" s="54"/>
      <c r="I7" s="55"/>
    </row>
    <row r="8" spans="1:12" s="56" customFormat="1" ht="21" x14ac:dyDescent="0.25">
      <c r="A8" s="541">
        <v>2</v>
      </c>
      <c r="B8" s="542" t="s">
        <v>231</v>
      </c>
      <c r="C8" s="543" t="s">
        <v>228</v>
      </c>
      <c r="D8" s="544" t="s">
        <v>229</v>
      </c>
      <c r="E8" s="545">
        <v>4277</v>
      </c>
      <c r="F8" s="547"/>
      <c r="G8" s="399"/>
      <c r="H8" s="54"/>
      <c r="I8" s="55"/>
    </row>
    <row r="9" spans="1:12" s="56" customFormat="1" ht="21" x14ac:dyDescent="0.25">
      <c r="A9" s="541">
        <v>1</v>
      </c>
      <c r="B9" s="542" t="s">
        <v>232</v>
      </c>
      <c r="C9" s="543" t="s">
        <v>226</v>
      </c>
      <c r="D9" s="544" t="s">
        <v>229</v>
      </c>
      <c r="E9" s="545">
        <v>4231</v>
      </c>
      <c r="F9" s="547"/>
      <c r="G9" s="399"/>
      <c r="H9" s="54"/>
      <c r="I9" s="55"/>
    </row>
    <row r="10" spans="1:12" s="56" customFormat="1" ht="21" x14ac:dyDescent="0.25">
      <c r="A10" s="541">
        <v>1</v>
      </c>
      <c r="B10" s="542" t="s">
        <v>233</v>
      </c>
      <c r="C10" s="543" t="s">
        <v>234</v>
      </c>
      <c r="D10" s="544" t="s">
        <v>235</v>
      </c>
      <c r="E10" s="545">
        <v>4231</v>
      </c>
      <c r="F10" s="547"/>
      <c r="G10" s="399"/>
      <c r="H10" s="54"/>
      <c r="I10" s="55"/>
    </row>
    <row r="11" spans="1:12" s="56" customFormat="1" ht="21" x14ac:dyDescent="0.25">
      <c r="A11" s="541">
        <v>2</v>
      </c>
      <c r="B11" s="542" t="s">
        <v>233</v>
      </c>
      <c r="C11" s="543" t="s">
        <v>236</v>
      </c>
      <c r="D11" s="544" t="s">
        <v>237</v>
      </c>
      <c r="E11" s="545">
        <v>4231</v>
      </c>
      <c r="F11" s="547"/>
      <c r="G11" s="399"/>
      <c r="H11" s="54"/>
      <c r="I11" s="55"/>
    </row>
    <row r="12" spans="1:12" s="56" customFormat="1" ht="21" x14ac:dyDescent="0.25">
      <c r="A12" s="541">
        <v>2</v>
      </c>
      <c r="B12" s="542" t="s">
        <v>238</v>
      </c>
      <c r="C12" s="543" t="s">
        <v>239</v>
      </c>
      <c r="D12" s="544" t="s">
        <v>240</v>
      </c>
      <c r="E12" s="545">
        <v>4179</v>
      </c>
      <c r="F12" s="547"/>
      <c r="G12" s="399"/>
      <c r="H12" s="54"/>
      <c r="I12" s="55"/>
    </row>
    <row r="13" spans="1:12" s="56" customFormat="1" ht="21" x14ac:dyDescent="0.25">
      <c r="A13" s="541">
        <v>1</v>
      </c>
      <c r="B13" s="542" t="s">
        <v>232</v>
      </c>
      <c r="C13" s="543" t="s">
        <v>236</v>
      </c>
      <c r="D13" s="544" t="s">
        <v>237</v>
      </c>
      <c r="E13" s="545">
        <v>4132</v>
      </c>
      <c r="F13" s="547"/>
      <c r="G13" s="399"/>
      <c r="H13" s="54"/>
      <c r="I13" s="55"/>
    </row>
    <row r="14" spans="1:12" s="56" customFormat="1" ht="21" x14ac:dyDescent="0.25">
      <c r="A14" s="541">
        <v>2</v>
      </c>
      <c r="B14" s="542" t="s">
        <v>225</v>
      </c>
      <c r="C14" s="543" t="s">
        <v>241</v>
      </c>
      <c r="D14" s="544" t="s">
        <v>242</v>
      </c>
      <c r="E14" s="545">
        <v>4132</v>
      </c>
      <c r="F14" s="547"/>
      <c r="G14" s="399"/>
      <c r="H14" s="54"/>
      <c r="I14" s="55"/>
    </row>
    <row r="15" spans="1:12" s="56" customFormat="1" ht="21" x14ac:dyDescent="0.25">
      <c r="A15" s="541">
        <v>2</v>
      </c>
      <c r="B15" s="542" t="s">
        <v>243</v>
      </c>
      <c r="C15" s="543" t="s">
        <v>244</v>
      </c>
      <c r="D15" s="544" t="s">
        <v>2</v>
      </c>
      <c r="E15" s="545">
        <v>4121</v>
      </c>
      <c r="F15" s="547"/>
      <c r="G15" s="399"/>
      <c r="H15" s="54"/>
      <c r="I15" s="55"/>
    </row>
    <row r="16" spans="1:12" s="56" customFormat="1" ht="21" x14ac:dyDescent="0.25">
      <c r="A16" s="541">
        <v>2</v>
      </c>
      <c r="B16" s="542" t="s">
        <v>227</v>
      </c>
      <c r="C16" s="543" t="s">
        <v>230</v>
      </c>
      <c r="D16" s="544" t="s">
        <v>245</v>
      </c>
      <c r="E16" s="545">
        <v>4101</v>
      </c>
      <c r="F16" s="547"/>
      <c r="G16" s="399"/>
      <c r="H16" s="54"/>
      <c r="I16" s="55"/>
    </row>
    <row r="17" spans="1:9" s="56" customFormat="1" ht="21" x14ac:dyDescent="0.25">
      <c r="A17" s="541">
        <v>2</v>
      </c>
      <c r="B17" s="542" t="s">
        <v>227</v>
      </c>
      <c r="C17" s="543" t="s">
        <v>228</v>
      </c>
      <c r="D17" s="544" t="s">
        <v>3</v>
      </c>
      <c r="E17" s="545">
        <v>4101</v>
      </c>
      <c r="F17" s="547"/>
      <c r="G17" s="399"/>
      <c r="H17" s="54"/>
      <c r="I17" s="55"/>
    </row>
    <row r="18" spans="1:9" s="56" customFormat="1" ht="21" x14ac:dyDescent="0.25">
      <c r="A18" s="541">
        <v>1</v>
      </c>
      <c r="B18" s="542" t="s">
        <v>246</v>
      </c>
      <c r="C18" s="543" t="s">
        <v>239</v>
      </c>
      <c r="D18" s="544" t="s">
        <v>229</v>
      </c>
      <c r="E18" s="545">
        <v>4002</v>
      </c>
      <c r="F18" s="547"/>
      <c r="G18" s="399"/>
      <c r="H18" s="54"/>
      <c r="I18" s="55"/>
    </row>
    <row r="19" spans="1:9" s="56" customFormat="1" ht="21" x14ac:dyDescent="0.25">
      <c r="A19" s="541">
        <v>1</v>
      </c>
      <c r="B19" s="542" t="s">
        <v>246</v>
      </c>
      <c r="C19" s="543" t="s">
        <v>247</v>
      </c>
      <c r="D19" s="544" t="s">
        <v>1</v>
      </c>
      <c r="E19" s="545">
        <v>3760</v>
      </c>
      <c r="F19" s="547"/>
      <c r="G19" s="399"/>
      <c r="H19" s="54"/>
      <c r="I19" s="55"/>
    </row>
    <row r="20" spans="1:9" s="56" customFormat="1" ht="21" x14ac:dyDescent="0.25">
      <c r="A20" s="541">
        <v>3</v>
      </c>
      <c r="B20" s="542" t="s">
        <v>225</v>
      </c>
      <c r="C20" s="543" t="s">
        <v>236</v>
      </c>
      <c r="D20" s="544" t="s">
        <v>248</v>
      </c>
      <c r="E20" s="545">
        <v>3756</v>
      </c>
      <c r="F20" s="547"/>
      <c r="G20" s="399"/>
      <c r="H20" s="54"/>
      <c r="I20" s="55"/>
    </row>
    <row r="21" spans="1:9" s="56" customFormat="1" ht="21" x14ac:dyDescent="0.25">
      <c r="A21" s="541">
        <v>1</v>
      </c>
      <c r="B21" s="542" t="s">
        <v>243</v>
      </c>
      <c r="C21" s="543" t="s">
        <v>230</v>
      </c>
      <c r="D21" s="544" t="s">
        <v>3</v>
      </c>
      <c r="E21" s="545">
        <v>3745</v>
      </c>
      <c r="F21" s="547"/>
      <c r="G21" s="399"/>
      <c r="H21" s="54"/>
      <c r="I21" s="55"/>
    </row>
    <row r="22" spans="1:9" s="56" customFormat="1" ht="21" x14ac:dyDescent="0.25">
      <c r="A22" s="541">
        <v>2</v>
      </c>
      <c r="B22" s="542" t="s">
        <v>233</v>
      </c>
      <c r="C22" s="543" t="s">
        <v>226</v>
      </c>
      <c r="D22" s="544" t="s">
        <v>2</v>
      </c>
      <c r="E22" s="545">
        <v>3676</v>
      </c>
      <c r="F22" s="547"/>
      <c r="G22" s="399"/>
      <c r="H22" s="54"/>
      <c r="I22" s="55"/>
    </row>
    <row r="23" spans="1:9" s="56" customFormat="1" ht="21" x14ac:dyDescent="0.25">
      <c r="A23" s="541">
        <v>1</v>
      </c>
      <c r="B23" s="542" t="s">
        <v>227</v>
      </c>
      <c r="C23" s="543" t="s">
        <v>249</v>
      </c>
      <c r="D23" s="544" t="s">
        <v>242</v>
      </c>
      <c r="E23" s="545">
        <v>3475</v>
      </c>
      <c r="F23" s="547"/>
      <c r="G23" s="399"/>
      <c r="H23" s="54"/>
      <c r="I23" s="55"/>
    </row>
    <row r="24" spans="1:9" s="56" customFormat="1" ht="21" x14ac:dyDescent="0.25">
      <c r="A24" s="541">
        <v>2</v>
      </c>
      <c r="B24" s="542" t="s">
        <v>250</v>
      </c>
      <c r="C24" s="543" t="s">
        <v>251</v>
      </c>
      <c r="D24" s="544" t="s">
        <v>248</v>
      </c>
      <c r="E24" s="545">
        <v>3465</v>
      </c>
      <c r="F24" s="547"/>
      <c r="G24" s="399"/>
      <c r="H24" s="54"/>
      <c r="I24" s="55"/>
    </row>
    <row r="25" spans="1:9" s="56" customFormat="1" ht="21" x14ac:dyDescent="0.25">
      <c r="A25" s="541">
        <v>2</v>
      </c>
      <c r="B25" s="542" t="s">
        <v>250</v>
      </c>
      <c r="C25" s="543" t="s">
        <v>228</v>
      </c>
      <c r="D25" s="544" t="s">
        <v>252</v>
      </c>
      <c r="E25" s="545">
        <v>3457</v>
      </c>
      <c r="F25" s="547"/>
      <c r="G25" s="399"/>
      <c r="H25" s="54"/>
      <c r="I25" s="55"/>
    </row>
    <row r="26" spans="1:9" s="56" customFormat="1" ht="21" x14ac:dyDescent="0.25">
      <c r="A26" s="541">
        <v>1</v>
      </c>
      <c r="B26" s="542" t="s">
        <v>227</v>
      </c>
      <c r="C26" s="543" t="s">
        <v>253</v>
      </c>
      <c r="D26" s="544" t="s">
        <v>237</v>
      </c>
      <c r="E26" s="545">
        <v>3457</v>
      </c>
      <c r="F26" s="547"/>
      <c r="G26" s="399"/>
      <c r="H26" s="54"/>
      <c r="I26" s="55"/>
    </row>
    <row r="27" spans="1:9" s="56" customFormat="1" ht="21" x14ac:dyDescent="0.25">
      <c r="A27" s="541">
        <v>2</v>
      </c>
      <c r="B27" s="542" t="s">
        <v>250</v>
      </c>
      <c r="C27" s="543" t="s">
        <v>254</v>
      </c>
      <c r="D27" s="544" t="s">
        <v>2</v>
      </c>
      <c r="E27" s="545">
        <v>3456</v>
      </c>
      <c r="F27" s="547"/>
      <c r="G27" s="399"/>
      <c r="H27" s="54"/>
      <c r="I27" s="55"/>
    </row>
    <row r="28" spans="1:9" s="56" customFormat="1" ht="21" x14ac:dyDescent="0.25">
      <c r="A28" s="541">
        <v>1</v>
      </c>
      <c r="B28" s="542" t="s">
        <v>231</v>
      </c>
      <c r="C28" s="543" t="s">
        <v>226</v>
      </c>
      <c r="D28" s="544" t="s">
        <v>240</v>
      </c>
      <c r="E28" s="545">
        <v>3456</v>
      </c>
      <c r="F28" s="547"/>
      <c r="G28" s="399"/>
      <c r="H28" s="54"/>
      <c r="I28" s="55"/>
    </row>
    <row r="29" spans="1:9" s="56" customFormat="1" ht="21" x14ac:dyDescent="0.25">
      <c r="A29" s="541">
        <v>3</v>
      </c>
      <c r="B29" s="542" t="s">
        <v>231</v>
      </c>
      <c r="C29" s="543" t="s">
        <v>241</v>
      </c>
      <c r="D29" s="544" t="s">
        <v>229</v>
      </c>
      <c r="E29" s="545">
        <v>3421</v>
      </c>
      <c r="F29" s="547"/>
      <c r="G29" s="399"/>
      <c r="H29" s="54"/>
      <c r="I29" s="55"/>
    </row>
    <row r="30" spans="1:9" s="56" customFormat="1" ht="21" x14ac:dyDescent="0.25">
      <c r="A30" s="541">
        <v>2</v>
      </c>
      <c r="B30" s="542" t="s">
        <v>243</v>
      </c>
      <c r="C30" s="543" t="s">
        <v>249</v>
      </c>
      <c r="D30" s="544" t="s">
        <v>235</v>
      </c>
      <c r="E30" s="545">
        <v>3364</v>
      </c>
      <c r="F30" s="547"/>
      <c r="G30" s="399"/>
      <c r="H30" s="54"/>
      <c r="I30" s="55"/>
    </row>
    <row r="31" spans="1:9" s="56" customFormat="1" ht="21" x14ac:dyDescent="0.25">
      <c r="A31" s="541">
        <v>3</v>
      </c>
      <c r="B31" s="542" t="s">
        <v>250</v>
      </c>
      <c r="C31" s="543" t="s">
        <v>228</v>
      </c>
      <c r="D31" s="544" t="s">
        <v>229</v>
      </c>
      <c r="E31" s="545">
        <v>3295</v>
      </c>
      <c r="F31" s="547"/>
      <c r="G31" s="399"/>
      <c r="H31" s="54"/>
      <c r="I31" s="55"/>
    </row>
    <row r="32" spans="1:9" s="56" customFormat="1" ht="21" x14ac:dyDescent="0.25">
      <c r="A32" s="541">
        <v>2</v>
      </c>
      <c r="B32" s="542" t="s">
        <v>233</v>
      </c>
      <c r="C32" s="543" t="s">
        <v>254</v>
      </c>
      <c r="D32" s="544" t="s">
        <v>229</v>
      </c>
      <c r="E32" s="545">
        <v>3251</v>
      </c>
      <c r="F32" s="547"/>
      <c r="G32" s="399"/>
      <c r="H32" s="54"/>
      <c r="I32" s="55"/>
    </row>
    <row r="33" spans="1:9" s="56" customFormat="1" ht="21" x14ac:dyDescent="0.25">
      <c r="A33" s="541">
        <v>1</v>
      </c>
      <c r="B33" s="542" t="s">
        <v>243</v>
      </c>
      <c r="C33" s="543" t="s">
        <v>253</v>
      </c>
      <c r="D33" s="544" t="s">
        <v>248</v>
      </c>
      <c r="E33" s="545">
        <v>3166</v>
      </c>
      <c r="F33" s="547"/>
      <c r="G33" s="399"/>
      <c r="H33" s="54"/>
      <c r="I33" s="55"/>
    </row>
    <row r="34" spans="1:9" s="56" customFormat="1" ht="21" x14ac:dyDescent="0.25">
      <c r="A34" s="541">
        <v>1</v>
      </c>
      <c r="B34" s="542" t="s">
        <v>243</v>
      </c>
      <c r="C34" s="543" t="s">
        <v>249</v>
      </c>
      <c r="D34" s="544" t="s">
        <v>242</v>
      </c>
      <c r="E34" s="545">
        <v>2958</v>
      </c>
      <c r="F34" s="547"/>
      <c r="G34" s="399"/>
      <c r="H34" s="54"/>
      <c r="I34" s="55"/>
    </row>
    <row r="35" spans="1:9" s="56" customFormat="1" ht="21" x14ac:dyDescent="0.25">
      <c r="A35" s="541">
        <v>1</v>
      </c>
      <c r="B35" s="542" t="s">
        <v>243</v>
      </c>
      <c r="C35" s="543" t="s">
        <v>241</v>
      </c>
      <c r="D35" s="544" t="s">
        <v>235</v>
      </c>
      <c r="E35" s="545">
        <v>2958</v>
      </c>
      <c r="F35" s="547"/>
      <c r="G35" s="399"/>
      <c r="H35" s="54"/>
      <c r="I35" s="55"/>
    </row>
    <row r="36" spans="1:9" s="56" customFormat="1" ht="21" x14ac:dyDescent="0.25">
      <c r="A36" s="541">
        <v>1</v>
      </c>
      <c r="B36" s="542" t="s">
        <v>243</v>
      </c>
      <c r="C36" s="543" t="s">
        <v>228</v>
      </c>
      <c r="D36" s="544" t="s">
        <v>255</v>
      </c>
      <c r="E36" s="545">
        <v>2958</v>
      </c>
      <c r="F36" s="547"/>
      <c r="G36" s="399"/>
      <c r="H36" s="54"/>
      <c r="I36" s="55"/>
    </row>
    <row r="37" spans="1:9" s="56" customFormat="1" ht="21" x14ac:dyDescent="0.25">
      <c r="A37" s="541">
        <v>2</v>
      </c>
      <c r="B37" s="542" t="s">
        <v>243</v>
      </c>
      <c r="C37" s="543" t="s">
        <v>239</v>
      </c>
      <c r="D37" s="544" t="s">
        <v>229</v>
      </c>
      <c r="E37" s="545">
        <v>2958</v>
      </c>
      <c r="F37" s="547"/>
      <c r="G37" s="399"/>
      <c r="H37" s="54"/>
      <c r="I37" s="55"/>
    </row>
    <row r="38" spans="1:9" s="56" customFormat="1" ht="21" x14ac:dyDescent="0.25">
      <c r="A38" s="541">
        <v>2</v>
      </c>
      <c r="B38" s="542" t="s">
        <v>243</v>
      </c>
      <c r="C38" s="543" t="s">
        <v>230</v>
      </c>
      <c r="D38" s="544" t="s">
        <v>245</v>
      </c>
      <c r="E38" s="545">
        <v>2909</v>
      </c>
      <c r="F38" s="547"/>
      <c r="G38" s="399"/>
      <c r="H38" s="54"/>
      <c r="I38" s="55"/>
    </row>
    <row r="39" spans="1:9" s="56" customFormat="1" ht="21" x14ac:dyDescent="0.25">
      <c r="A39" s="541">
        <v>2</v>
      </c>
      <c r="B39" s="542" t="s">
        <v>233</v>
      </c>
      <c r="C39" s="543" t="s">
        <v>241</v>
      </c>
      <c r="D39" s="544" t="s">
        <v>242</v>
      </c>
      <c r="E39" s="545">
        <v>2856</v>
      </c>
      <c r="F39" s="547"/>
      <c r="G39" s="399"/>
      <c r="H39" s="54"/>
      <c r="I39" s="55"/>
    </row>
    <row r="40" spans="1:9" s="56" customFormat="1" ht="21" x14ac:dyDescent="0.25">
      <c r="A40" s="541">
        <v>2</v>
      </c>
      <c r="B40" s="542" t="s">
        <v>233</v>
      </c>
      <c r="C40" s="543" t="s">
        <v>236</v>
      </c>
      <c r="D40" s="544" t="s">
        <v>237</v>
      </c>
      <c r="E40" s="545">
        <v>2782</v>
      </c>
      <c r="F40" s="547"/>
      <c r="G40" s="399"/>
      <c r="H40" s="54"/>
      <c r="I40" s="55"/>
    </row>
    <row r="41" spans="1:9" s="56" customFormat="1" ht="21" x14ac:dyDescent="0.25">
      <c r="A41" s="541">
        <v>1</v>
      </c>
      <c r="B41" s="542" t="s">
        <v>225</v>
      </c>
      <c r="C41" s="543" t="s">
        <v>236</v>
      </c>
      <c r="D41" s="544" t="s">
        <v>237</v>
      </c>
      <c r="E41" s="545">
        <v>2725</v>
      </c>
      <c r="F41" s="547"/>
      <c r="G41" s="399"/>
      <c r="H41" s="54"/>
      <c r="I41" s="55"/>
    </row>
    <row r="42" spans="1:9" s="56" customFormat="1" ht="21" x14ac:dyDescent="0.25">
      <c r="A42" s="541">
        <v>1</v>
      </c>
      <c r="B42" s="542" t="s">
        <v>225</v>
      </c>
      <c r="C42" s="543" t="s">
        <v>247</v>
      </c>
      <c r="D42" s="544" t="s">
        <v>245</v>
      </c>
      <c r="E42" s="545">
        <v>2725</v>
      </c>
      <c r="F42" s="547"/>
      <c r="G42" s="399"/>
      <c r="H42" s="54"/>
      <c r="I42" s="55"/>
    </row>
    <row r="43" spans="1:9" s="56" customFormat="1" ht="21" x14ac:dyDescent="0.25">
      <c r="A43" s="541">
        <v>3</v>
      </c>
      <c r="B43" s="542" t="s">
        <v>256</v>
      </c>
      <c r="C43" s="543" t="s">
        <v>253</v>
      </c>
      <c r="D43" s="544" t="s">
        <v>237</v>
      </c>
      <c r="E43" s="545">
        <v>2706</v>
      </c>
      <c r="F43" s="547"/>
      <c r="G43" s="399"/>
      <c r="H43" s="54"/>
      <c r="I43" s="55"/>
    </row>
    <row r="44" spans="1:9" s="56" customFormat="1" ht="21" x14ac:dyDescent="0.25">
      <c r="A44" s="541">
        <v>2</v>
      </c>
      <c r="B44" s="542" t="s">
        <v>225</v>
      </c>
      <c r="C44" s="543" t="s">
        <v>254</v>
      </c>
      <c r="D44" s="544" t="s">
        <v>240</v>
      </c>
      <c r="E44" s="545">
        <v>2688</v>
      </c>
      <c r="F44" s="547"/>
      <c r="G44" s="399"/>
      <c r="H44" s="54"/>
      <c r="I44" s="55"/>
    </row>
    <row r="45" spans="1:9" s="56" customFormat="1" ht="21" x14ac:dyDescent="0.25">
      <c r="A45" s="541">
        <v>2</v>
      </c>
      <c r="B45" s="542" t="s">
        <v>225</v>
      </c>
      <c r="C45" s="543" t="s">
        <v>230</v>
      </c>
      <c r="D45" s="544" t="s">
        <v>252</v>
      </c>
      <c r="E45" s="545">
        <v>2675</v>
      </c>
      <c r="F45" s="547"/>
      <c r="G45" s="399"/>
      <c r="H45" s="54"/>
      <c r="I45" s="55"/>
    </row>
    <row r="46" spans="1:9" s="56" customFormat="1" ht="21" x14ac:dyDescent="0.25">
      <c r="A46" s="541">
        <v>2</v>
      </c>
      <c r="B46" s="542" t="s">
        <v>250</v>
      </c>
      <c r="C46" s="543" t="s">
        <v>257</v>
      </c>
      <c r="D46" s="544" t="s">
        <v>245</v>
      </c>
      <c r="E46" s="545">
        <v>2634</v>
      </c>
      <c r="F46" s="547"/>
      <c r="G46" s="399"/>
      <c r="H46" s="54"/>
      <c r="I46" s="55"/>
    </row>
    <row r="47" spans="1:9" s="56" customFormat="1" ht="21" x14ac:dyDescent="0.25">
      <c r="A47" s="541">
        <v>2</v>
      </c>
      <c r="B47" s="542" t="s">
        <v>243</v>
      </c>
      <c r="C47" s="543" t="s">
        <v>226</v>
      </c>
      <c r="D47" s="544" t="s">
        <v>240</v>
      </c>
      <c r="E47" s="545">
        <v>2606</v>
      </c>
      <c r="F47" s="547"/>
      <c r="G47" s="399"/>
      <c r="H47" s="54"/>
      <c r="I47" s="55"/>
    </row>
    <row r="48" spans="1:9" s="56" customFormat="1" ht="21" x14ac:dyDescent="0.25">
      <c r="A48" s="541">
        <v>1</v>
      </c>
      <c r="B48" s="542" t="s">
        <v>233</v>
      </c>
      <c r="C48" s="543" t="s">
        <v>228</v>
      </c>
      <c r="D48" s="544" t="s">
        <v>3</v>
      </c>
      <c r="E48" s="545">
        <v>2534</v>
      </c>
      <c r="F48" s="547"/>
      <c r="G48" s="399"/>
      <c r="H48" s="54"/>
      <c r="I48" s="55"/>
    </row>
    <row r="49" spans="1:9" s="56" customFormat="1" ht="21" x14ac:dyDescent="0.25">
      <c r="A49" s="541">
        <v>1</v>
      </c>
      <c r="B49" s="542" t="s">
        <v>231</v>
      </c>
      <c r="C49" s="543" t="s">
        <v>254</v>
      </c>
      <c r="D49" s="544" t="s">
        <v>235</v>
      </c>
      <c r="E49" s="545">
        <v>2534</v>
      </c>
      <c r="F49" s="547"/>
      <c r="G49" s="399"/>
      <c r="H49" s="54"/>
      <c r="I49" s="55"/>
    </row>
    <row r="50" spans="1:9" s="56" customFormat="1" ht="21" x14ac:dyDescent="0.25">
      <c r="A50" s="541">
        <v>2</v>
      </c>
      <c r="B50" s="542" t="s">
        <v>243</v>
      </c>
      <c r="C50" s="543" t="s">
        <v>228</v>
      </c>
      <c r="D50" s="544" t="s">
        <v>252</v>
      </c>
      <c r="E50" s="545">
        <v>2521</v>
      </c>
      <c r="F50" s="547"/>
      <c r="G50" s="399"/>
      <c r="H50" s="54"/>
      <c r="I50" s="55"/>
    </row>
    <row r="51" spans="1:9" s="56" customFormat="1" ht="21" x14ac:dyDescent="0.25">
      <c r="A51" s="541">
        <v>1</v>
      </c>
      <c r="B51" s="542" t="s">
        <v>246</v>
      </c>
      <c r="C51" s="543" t="s">
        <v>257</v>
      </c>
      <c r="D51" s="544" t="s">
        <v>235</v>
      </c>
      <c r="E51" s="545">
        <v>2474</v>
      </c>
      <c r="F51" s="547"/>
      <c r="G51" s="399"/>
      <c r="H51" s="54"/>
      <c r="I51" s="55"/>
    </row>
    <row r="52" spans="1:9" s="56" customFormat="1" ht="21" x14ac:dyDescent="0.25">
      <c r="A52" s="541">
        <v>1</v>
      </c>
      <c r="B52" s="542" t="s">
        <v>238</v>
      </c>
      <c r="C52" s="543" t="s">
        <v>230</v>
      </c>
      <c r="D52" s="544" t="s">
        <v>1</v>
      </c>
      <c r="E52" s="545">
        <v>2432</v>
      </c>
      <c r="F52" s="547"/>
      <c r="G52" s="399"/>
      <c r="H52" s="54"/>
      <c r="I52" s="55"/>
    </row>
    <row r="53" spans="1:9" s="56" customFormat="1" ht="21" x14ac:dyDescent="0.25">
      <c r="A53" s="541">
        <v>1</v>
      </c>
      <c r="B53" s="542" t="s">
        <v>233</v>
      </c>
      <c r="C53" s="543" t="s">
        <v>226</v>
      </c>
      <c r="D53" s="544" t="s">
        <v>2</v>
      </c>
      <c r="E53" s="545">
        <v>2354</v>
      </c>
      <c r="F53" s="547"/>
      <c r="G53" s="399"/>
      <c r="H53" s="54"/>
      <c r="I53" s="55"/>
    </row>
    <row r="54" spans="1:9" s="56" customFormat="1" ht="21" x14ac:dyDescent="0.25">
      <c r="A54" s="541">
        <v>2</v>
      </c>
      <c r="B54" s="542" t="s">
        <v>250</v>
      </c>
      <c r="C54" s="543" t="s">
        <v>244</v>
      </c>
      <c r="D54" s="544" t="s">
        <v>2</v>
      </c>
      <c r="E54" s="545">
        <v>2354</v>
      </c>
      <c r="F54" s="547"/>
      <c r="G54" s="399"/>
      <c r="H54" s="54"/>
      <c r="I54" s="55"/>
    </row>
    <row r="55" spans="1:9" s="56" customFormat="1" ht="21" x14ac:dyDescent="0.25">
      <c r="A55" s="541">
        <v>1</v>
      </c>
      <c r="B55" s="542" t="s">
        <v>246</v>
      </c>
      <c r="C55" s="543" t="s">
        <v>251</v>
      </c>
      <c r="D55" s="544" t="s">
        <v>248</v>
      </c>
      <c r="E55" s="545">
        <v>2350</v>
      </c>
      <c r="F55" s="547"/>
      <c r="G55" s="399"/>
      <c r="H55" s="54"/>
      <c r="I55" s="55"/>
    </row>
    <row r="56" spans="1:9" s="56" customFormat="1" ht="21" x14ac:dyDescent="0.25">
      <c r="A56" s="541">
        <v>2</v>
      </c>
      <c r="B56" s="542" t="s">
        <v>250</v>
      </c>
      <c r="C56" s="543" t="s">
        <v>226</v>
      </c>
      <c r="D56" s="544" t="s">
        <v>255</v>
      </c>
      <c r="E56" s="545">
        <v>2346</v>
      </c>
      <c r="F56" s="547"/>
      <c r="G56" s="399"/>
      <c r="H56" s="54"/>
      <c r="I56" s="55"/>
    </row>
    <row r="57" spans="1:9" s="56" customFormat="1" ht="21" x14ac:dyDescent="0.25">
      <c r="A57" s="541">
        <v>1</v>
      </c>
      <c r="B57" s="542" t="s">
        <v>231</v>
      </c>
      <c r="C57" s="543" t="s">
        <v>247</v>
      </c>
      <c r="D57" s="544" t="s">
        <v>3</v>
      </c>
      <c r="E57" s="545">
        <v>2346</v>
      </c>
      <c r="F57" s="547"/>
      <c r="G57" s="399"/>
      <c r="H57" s="54"/>
      <c r="I57" s="55"/>
    </row>
    <row r="58" spans="1:9" s="56" customFormat="1" ht="21" x14ac:dyDescent="0.25">
      <c r="A58" s="541">
        <v>2</v>
      </c>
      <c r="B58" s="542" t="s">
        <v>232</v>
      </c>
      <c r="C58" s="543" t="s">
        <v>226</v>
      </c>
      <c r="D58" s="544" t="s">
        <v>240</v>
      </c>
      <c r="E58" s="545">
        <v>2345</v>
      </c>
      <c r="F58" s="547"/>
      <c r="G58" s="399"/>
      <c r="H58" s="54"/>
      <c r="I58" s="55"/>
    </row>
    <row r="59" spans="1:9" s="56" customFormat="1" ht="21" x14ac:dyDescent="0.25">
      <c r="A59" s="541">
        <v>2</v>
      </c>
      <c r="B59" s="542" t="s">
        <v>250</v>
      </c>
      <c r="C59" s="543" t="s">
        <v>249</v>
      </c>
      <c r="D59" s="544" t="s">
        <v>242</v>
      </c>
      <c r="E59" s="545">
        <v>2345</v>
      </c>
      <c r="F59" s="547"/>
      <c r="G59" s="399"/>
      <c r="H59" s="54"/>
      <c r="I59" s="55"/>
    </row>
    <row r="60" spans="1:9" s="56" customFormat="1" ht="21" x14ac:dyDescent="0.25">
      <c r="A60" s="541">
        <v>1</v>
      </c>
      <c r="B60" s="542" t="s">
        <v>231</v>
      </c>
      <c r="C60" s="543" t="s">
        <v>239</v>
      </c>
      <c r="D60" s="544" t="s">
        <v>229</v>
      </c>
      <c r="E60" s="545">
        <v>2345</v>
      </c>
      <c r="F60" s="547"/>
      <c r="G60" s="399"/>
      <c r="H60" s="54"/>
      <c r="I60" s="55"/>
    </row>
    <row r="61" spans="1:9" s="56" customFormat="1" ht="21" x14ac:dyDescent="0.25">
      <c r="A61" s="541">
        <v>1</v>
      </c>
      <c r="B61" s="542" t="s">
        <v>231</v>
      </c>
      <c r="C61" s="543" t="s">
        <v>230</v>
      </c>
      <c r="D61" s="544" t="s">
        <v>252</v>
      </c>
      <c r="E61" s="545">
        <v>2345</v>
      </c>
      <c r="F61" s="547"/>
      <c r="G61" s="399"/>
      <c r="H61" s="54"/>
      <c r="I61" s="55"/>
    </row>
    <row r="62" spans="1:9" s="56" customFormat="1" ht="21" x14ac:dyDescent="0.25">
      <c r="A62" s="541">
        <v>2</v>
      </c>
      <c r="B62" s="542" t="s">
        <v>231</v>
      </c>
      <c r="C62" s="543" t="s">
        <v>236</v>
      </c>
      <c r="D62" s="544" t="s">
        <v>237</v>
      </c>
      <c r="E62" s="545">
        <v>2345</v>
      </c>
      <c r="F62" s="547"/>
      <c r="G62" s="399"/>
      <c r="H62" s="54"/>
      <c r="I62" s="55"/>
    </row>
    <row r="63" spans="1:9" s="56" customFormat="1" ht="21" x14ac:dyDescent="0.25">
      <c r="A63" s="541">
        <v>1</v>
      </c>
      <c r="B63" s="542" t="s">
        <v>225</v>
      </c>
      <c r="C63" s="543" t="s">
        <v>234</v>
      </c>
      <c r="D63" s="544" t="s">
        <v>1</v>
      </c>
      <c r="E63" s="545">
        <v>2341</v>
      </c>
      <c r="F63" s="547"/>
      <c r="G63" s="399"/>
      <c r="H63" s="54"/>
      <c r="I63" s="55"/>
    </row>
    <row r="64" spans="1:9" s="56" customFormat="1" ht="21" x14ac:dyDescent="0.25">
      <c r="A64" s="541">
        <v>1</v>
      </c>
      <c r="B64" s="542" t="s">
        <v>225</v>
      </c>
      <c r="C64" s="543" t="s">
        <v>254</v>
      </c>
      <c r="D64" s="544" t="s">
        <v>2</v>
      </c>
      <c r="E64" s="545">
        <v>2326</v>
      </c>
      <c r="F64" s="547"/>
      <c r="G64" s="399"/>
      <c r="H64" s="54"/>
      <c r="I64" s="55"/>
    </row>
    <row r="65" spans="1:9" s="56" customFormat="1" ht="21" x14ac:dyDescent="0.25">
      <c r="A65" s="541">
        <v>1</v>
      </c>
      <c r="B65" s="542" t="s">
        <v>225</v>
      </c>
      <c r="C65" s="543" t="s">
        <v>257</v>
      </c>
      <c r="D65" s="544" t="s">
        <v>242</v>
      </c>
      <c r="E65" s="545">
        <v>2326</v>
      </c>
      <c r="F65" s="547"/>
      <c r="G65" s="399"/>
      <c r="H65" s="54"/>
      <c r="I65" s="55"/>
    </row>
    <row r="66" spans="1:9" s="56" customFormat="1" ht="21" x14ac:dyDescent="0.25">
      <c r="A66" s="541">
        <v>2</v>
      </c>
      <c r="B66" s="542" t="s">
        <v>246</v>
      </c>
      <c r="C66" s="543" t="s">
        <v>226</v>
      </c>
      <c r="D66" s="544" t="s">
        <v>255</v>
      </c>
      <c r="E66" s="545">
        <v>2221</v>
      </c>
      <c r="F66" s="547"/>
      <c r="G66" s="399"/>
      <c r="H66" s="54"/>
      <c r="I66" s="55"/>
    </row>
    <row r="67" spans="1:9" s="56" customFormat="1" ht="21" x14ac:dyDescent="0.25">
      <c r="A67" s="541">
        <v>2</v>
      </c>
      <c r="B67" s="542" t="s">
        <v>233</v>
      </c>
      <c r="C67" s="543" t="s">
        <v>239</v>
      </c>
      <c r="D67" s="544" t="s">
        <v>229</v>
      </c>
      <c r="E67" s="545">
        <v>2190</v>
      </c>
      <c r="F67" s="547"/>
      <c r="G67" s="399"/>
      <c r="H67" s="54"/>
      <c r="I67" s="55"/>
    </row>
    <row r="68" spans="1:9" s="56" customFormat="1" ht="21" x14ac:dyDescent="0.25">
      <c r="A68" s="541">
        <v>1</v>
      </c>
      <c r="B68" s="542" t="s">
        <v>258</v>
      </c>
      <c r="C68" s="543" t="s">
        <v>251</v>
      </c>
      <c r="D68" s="544" t="s">
        <v>242</v>
      </c>
      <c r="E68" s="545">
        <v>2149</v>
      </c>
      <c r="F68" s="547"/>
      <c r="G68" s="399"/>
      <c r="H68" s="54"/>
      <c r="I68" s="55"/>
    </row>
    <row r="69" spans="1:9" s="56" customFormat="1" ht="21" x14ac:dyDescent="0.25">
      <c r="A69" s="541">
        <v>2</v>
      </c>
      <c r="B69" s="542" t="s">
        <v>227</v>
      </c>
      <c r="C69" s="543" t="s">
        <v>228</v>
      </c>
      <c r="D69" s="544" t="s">
        <v>252</v>
      </c>
      <c r="E69" s="545">
        <v>1807</v>
      </c>
      <c r="F69" s="547"/>
      <c r="G69" s="399"/>
      <c r="H69" s="54"/>
      <c r="I69" s="55"/>
    </row>
    <row r="70" spans="1:9" s="56" customFormat="1" ht="21" x14ac:dyDescent="0.25">
      <c r="A70" s="541">
        <v>2</v>
      </c>
      <c r="B70" s="542" t="s">
        <v>227</v>
      </c>
      <c r="C70" s="543" t="s">
        <v>241</v>
      </c>
      <c r="D70" s="544" t="s">
        <v>235</v>
      </c>
      <c r="E70" s="545">
        <v>1807</v>
      </c>
      <c r="F70" s="547"/>
      <c r="G70" s="399"/>
      <c r="H70" s="54"/>
      <c r="I70" s="55"/>
    </row>
    <row r="71" spans="1:9" s="56" customFormat="1" ht="21" x14ac:dyDescent="0.25">
      <c r="A71" s="541">
        <v>1</v>
      </c>
      <c r="B71" s="542" t="s">
        <v>243</v>
      </c>
      <c r="C71" s="543" t="s">
        <v>253</v>
      </c>
      <c r="D71" s="544" t="s">
        <v>237</v>
      </c>
      <c r="E71" s="545">
        <v>1689</v>
      </c>
      <c r="F71" s="547"/>
      <c r="G71" s="399"/>
      <c r="H71" s="54"/>
      <c r="I71" s="55"/>
    </row>
    <row r="72" spans="1:9" s="56" customFormat="1" ht="21" x14ac:dyDescent="0.25">
      <c r="A72" s="541">
        <v>1</v>
      </c>
      <c r="B72" s="542" t="s">
        <v>243</v>
      </c>
      <c r="C72" s="543" t="s">
        <v>236</v>
      </c>
      <c r="D72" s="544" t="s">
        <v>248</v>
      </c>
      <c r="E72" s="545">
        <v>1689</v>
      </c>
      <c r="F72" s="547"/>
      <c r="G72" s="399"/>
      <c r="H72" s="54"/>
      <c r="I72" s="55"/>
    </row>
    <row r="73" spans="1:9" s="56" customFormat="1" ht="21" x14ac:dyDescent="0.25">
      <c r="A73" s="541">
        <v>1</v>
      </c>
      <c r="B73" s="542" t="s">
        <v>243</v>
      </c>
      <c r="C73" s="543" t="s">
        <v>241</v>
      </c>
      <c r="D73" s="544" t="s">
        <v>242</v>
      </c>
      <c r="E73" s="545">
        <v>1689</v>
      </c>
      <c r="F73" s="547"/>
      <c r="G73" s="399"/>
      <c r="H73" s="54"/>
      <c r="I73" s="55"/>
    </row>
    <row r="74" spans="1:9" s="56" customFormat="1" ht="21" x14ac:dyDescent="0.25">
      <c r="A74" s="541">
        <v>2</v>
      </c>
      <c r="B74" s="542" t="s">
        <v>243</v>
      </c>
      <c r="C74" s="543" t="s">
        <v>239</v>
      </c>
      <c r="D74" s="544" t="s">
        <v>255</v>
      </c>
      <c r="E74" s="545">
        <v>1689</v>
      </c>
      <c r="F74" s="547"/>
      <c r="G74" s="399"/>
      <c r="H74" s="54"/>
      <c r="I74" s="55"/>
    </row>
    <row r="75" spans="1:9" s="56" customFormat="1" ht="21" x14ac:dyDescent="0.25">
      <c r="A75" s="541">
        <v>1</v>
      </c>
      <c r="B75" s="542" t="s">
        <v>243</v>
      </c>
      <c r="C75" s="543" t="s">
        <v>228</v>
      </c>
      <c r="D75" s="544" t="s">
        <v>229</v>
      </c>
      <c r="E75" s="545">
        <v>1676</v>
      </c>
      <c r="F75" s="547"/>
      <c r="G75" s="399"/>
      <c r="H75" s="54"/>
      <c r="I75" s="55"/>
    </row>
    <row r="76" spans="1:9" s="56" customFormat="1" ht="21" x14ac:dyDescent="0.25">
      <c r="A76" s="541">
        <v>1</v>
      </c>
      <c r="B76" s="542" t="s">
        <v>243</v>
      </c>
      <c r="C76" s="543" t="s">
        <v>247</v>
      </c>
      <c r="D76" s="544" t="s">
        <v>245</v>
      </c>
      <c r="E76" s="545">
        <v>1676</v>
      </c>
      <c r="F76" s="547"/>
      <c r="G76" s="399"/>
      <c r="H76" s="54"/>
      <c r="I76" s="55"/>
    </row>
    <row r="77" spans="1:9" s="56" customFormat="1" ht="21" x14ac:dyDescent="0.25">
      <c r="A77" s="541">
        <v>1</v>
      </c>
      <c r="B77" s="542" t="s">
        <v>243</v>
      </c>
      <c r="C77" s="543" t="s">
        <v>236</v>
      </c>
      <c r="D77" s="544" t="s">
        <v>237</v>
      </c>
      <c r="E77" s="545">
        <v>1676</v>
      </c>
      <c r="F77" s="547"/>
      <c r="G77" s="399"/>
      <c r="H77" s="54"/>
      <c r="I77" s="55"/>
    </row>
    <row r="78" spans="1:9" s="56" customFormat="1" ht="21" x14ac:dyDescent="0.25">
      <c r="A78" s="541">
        <v>2</v>
      </c>
      <c r="B78" s="542" t="s">
        <v>243</v>
      </c>
      <c r="C78" s="543" t="s">
        <v>234</v>
      </c>
      <c r="D78" s="544" t="s">
        <v>1</v>
      </c>
      <c r="E78" s="545">
        <v>1676</v>
      </c>
      <c r="F78" s="547"/>
      <c r="G78" s="399"/>
      <c r="H78" s="54"/>
      <c r="I78" s="55"/>
    </row>
    <row r="79" spans="1:9" s="56" customFormat="1" ht="21" x14ac:dyDescent="0.25">
      <c r="A79" s="541">
        <v>2</v>
      </c>
      <c r="B79" s="542" t="s">
        <v>238</v>
      </c>
      <c r="C79" s="543" t="s">
        <v>257</v>
      </c>
      <c r="D79" s="544" t="s">
        <v>235</v>
      </c>
      <c r="E79" s="545">
        <v>1620</v>
      </c>
      <c r="F79" s="547"/>
      <c r="G79" s="399"/>
      <c r="H79" s="54"/>
      <c r="I79" s="55"/>
    </row>
    <row r="80" spans="1:9" s="56" customFormat="1" ht="21" x14ac:dyDescent="0.25">
      <c r="A80" s="541">
        <v>2</v>
      </c>
      <c r="B80" s="542" t="s">
        <v>256</v>
      </c>
      <c r="C80" s="543" t="s">
        <v>228</v>
      </c>
      <c r="D80" s="544" t="s">
        <v>229</v>
      </c>
      <c r="E80" s="545">
        <v>1579</v>
      </c>
      <c r="F80" s="547"/>
      <c r="G80" s="399"/>
      <c r="H80" s="54"/>
      <c r="I80" s="55"/>
    </row>
    <row r="81" spans="1:9" s="56" customFormat="1" ht="21" x14ac:dyDescent="0.25">
      <c r="A81" s="541">
        <v>2</v>
      </c>
      <c r="B81" s="542" t="s">
        <v>225</v>
      </c>
      <c r="C81" s="543" t="s">
        <v>251</v>
      </c>
      <c r="D81" s="544" t="s">
        <v>237</v>
      </c>
      <c r="E81" s="545">
        <v>1551</v>
      </c>
      <c r="F81" s="547"/>
      <c r="G81" s="399"/>
      <c r="H81" s="54"/>
      <c r="I81" s="55"/>
    </row>
    <row r="82" spans="1:9" s="56" customFormat="1" ht="21" x14ac:dyDescent="0.25">
      <c r="A82" s="541">
        <v>3</v>
      </c>
      <c r="B82" s="542" t="s">
        <v>250</v>
      </c>
      <c r="C82" s="543" t="s">
        <v>226</v>
      </c>
      <c r="D82" s="544" t="s">
        <v>2</v>
      </c>
      <c r="E82" s="545">
        <v>1550</v>
      </c>
      <c r="F82" s="547"/>
      <c r="G82" s="399"/>
      <c r="H82" s="54"/>
      <c r="I82" s="55"/>
    </row>
    <row r="83" spans="1:9" s="56" customFormat="1" ht="21" x14ac:dyDescent="0.25">
      <c r="A83" s="541">
        <v>3</v>
      </c>
      <c r="B83" s="542" t="s">
        <v>250</v>
      </c>
      <c r="C83" s="543" t="s">
        <v>226</v>
      </c>
      <c r="D83" s="544" t="s">
        <v>240</v>
      </c>
      <c r="E83" s="545">
        <v>1550</v>
      </c>
      <c r="F83" s="547"/>
      <c r="G83" s="399"/>
      <c r="H83" s="54"/>
      <c r="I83" s="55"/>
    </row>
    <row r="84" spans="1:9" s="56" customFormat="1" ht="21" x14ac:dyDescent="0.25">
      <c r="A84" s="541">
        <v>3</v>
      </c>
      <c r="B84" s="542" t="s">
        <v>250</v>
      </c>
      <c r="C84" s="543" t="s">
        <v>226</v>
      </c>
      <c r="D84" s="544" t="s">
        <v>2</v>
      </c>
      <c r="E84" s="545">
        <v>1550</v>
      </c>
      <c r="F84" s="547"/>
      <c r="G84" s="399"/>
      <c r="H84" s="54"/>
      <c r="I84" s="55"/>
    </row>
    <row r="85" spans="1:9" s="56" customFormat="1" ht="21" x14ac:dyDescent="0.25">
      <c r="A85" s="541">
        <v>2</v>
      </c>
      <c r="B85" s="542" t="s">
        <v>243</v>
      </c>
      <c r="C85" s="543" t="s">
        <v>239</v>
      </c>
      <c r="D85" s="544" t="s">
        <v>229</v>
      </c>
      <c r="E85" s="545">
        <v>1365</v>
      </c>
      <c r="F85" s="547"/>
      <c r="G85" s="399"/>
      <c r="H85" s="54"/>
      <c r="I85" s="55"/>
    </row>
    <row r="86" spans="1:9" s="56" customFormat="1" ht="21" x14ac:dyDescent="0.25">
      <c r="A86" s="541">
        <v>2</v>
      </c>
      <c r="B86" s="542" t="s">
        <v>225</v>
      </c>
      <c r="C86" s="543" t="s">
        <v>228</v>
      </c>
      <c r="D86" s="544" t="s">
        <v>235</v>
      </c>
      <c r="E86" s="545">
        <v>1350</v>
      </c>
      <c r="F86" s="547"/>
      <c r="G86" s="399"/>
      <c r="H86" s="54"/>
      <c r="I86" s="55"/>
    </row>
    <row r="87" spans="1:9" s="56" customFormat="1" ht="21" x14ac:dyDescent="0.25">
      <c r="A87" s="541">
        <v>2</v>
      </c>
      <c r="B87" s="542" t="s">
        <v>225</v>
      </c>
      <c r="C87" s="543" t="s">
        <v>249</v>
      </c>
      <c r="D87" s="544" t="s">
        <v>252</v>
      </c>
      <c r="E87" s="545">
        <v>1350</v>
      </c>
      <c r="F87" s="547"/>
      <c r="G87" s="399"/>
      <c r="H87" s="54"/>
      <c r="I87" s="55"/>
    </row>
    <row r="88" spans="1:9" s="56" customFormat="1" ht="21" x14ac:dyDescent="0.25">
      <c r="A88" s="541">
        <v>2</v>
      </c>
      <c r="B88" s="542" t="s">
        <v>225</v>
      </c>
      <c r="C88" s="543" t="s">
        <v>226</v>
      </c>
      <c r="D88" s="544" t="s">
        <v>229</v>
      </c>
      <c r="E88" s="545">
        <v>1350</v>
      </c>
      <c r="F88" s="547"/>
      <c r="G88" s="399"/>
      <c r="H88" s="54"/>
      <c r="I88" s="55"/>
    </row>
    <row r="89" spans="1:9" s="56" customFormat="1" ht="21" x14ac:dyDescent="0.25">
      <c r="A89" s="541">
        <v>2</v>
      </c>
      <c r="B89" s="542" t="s">
        <v>258</v>
      </c>
      <c r="C89" s="543" t="s">
        <v>244</v>
      </c>
      <c r="D89" s="544" t="s">
        <v>240</v>
      </c>
      <c r="E89" s="545">
        <v>1329</v>
      </c>
      <c r="F89" s="547"/>
      <c r="G89" s="399"/>
      <c r="H89" s="54"/>
      <c r="I89" s="55"/>
    </row>
    <row r="90" spans="1:9" s="56" customFormat="1" ht="21" x14ac:dyDescent="0.25">
      <c r="A90" s="541">
        <v>1</v>
      </c>
      <c r="B90" s="542" t="s">
        <v>233</v>
      </c>
      <c r="C90" s="543" t="s">
        <v>226</v>
      </c>
      <c r="D90" s="544" t="s">
        <v>235</v>
      </c>
      <c r="E90" s="545">
        <v>1324</v>
      </c>
      <c r="F90" s="547"/>
      <c r="G90" s="399"/>
      <c r="H90" s="54"/>
      <c r="I90" s="55"/>
    </row>
    <row r="91" spans="1:9" s="56" customFormat="1" ht="21" x14ac:dyDescent="0.25">
      <c r="A91" s="541">
        <v>2</v>
      </c>
      <c r="B91" s="542" t="s">
        <v>250</v>
      </c>
      <c r="C91" s="543" t="s">
        <v>228</v>
      </c>
      <c r="D91" s="544" t="s">
        <v>3</v>
      </c>
      <c r="E91" s="545">
        <v>1315</v>
      </c>
      <c r="F91" s="547"/>
      <c r="G91" s="399"/>
      <c r="H91" s="54"/>
      <c r="I91" s="55"/>
    </row>
    <row r="92" spans="1:9" s="56" customFormat="1" ht="21" x14ac:dyDescent="0.25">
      <c r="A92" s="541">
        <v>2</v>
      </c>
      <c r="B92" s="542" t="s">
        <v>243</v>
      </c>
      <c r="C92" s="543" t="s">
        <v>247</v>
      </c>
      <c r="D92" s="544" t="s">
        <v>1</v>
      </c>
      <c r="E92" s="545">
        <v>1313</v>
      </c>
      <c r="F92" s="547"/>
      <c r="G92" s="399"/>
      <c r="H92" s="54"/>
      <c r="I92" s="55"/>
    </row>
    <row r="93" spans="1:9" s="56" customFormat="1" ht="21" x14ac:dyDescent="0.25">
      <c r="A93" s="541">
        <v>1</v>
      </c>
      <c r="B93" s="542" t="s">
        <v>231</v>
      </c>
      <c r="C93" s="543" t="s">
        <v>228</v>
      </c>
      <c r="D93" s="544" t="s">
        <v>252</v>
      </c>
      <c r="E93" s="545">
        <v>1243</v>
      </c>
      <c r="F93" s="547"/>
      <c r="G93" s="399"/>
      <c r="H93" s="54"/>
      <c r="I93" s="55"/>
    </row>
    <row r="94" spans="1:9" s="56" customFormat="1" ht="21" x14ac:dyDescent="0.25">
      <c r="A94" s="541">
        <v>1</v>
      </c>
      <c r="B94" s="542" t="s">
        <v>231</v>
      </c>
      <c r="C94" s="543" t="s">
        <v>251</v>
      </c>
      <c r="D94" s="544" t="s">
        <v>245</v>
      </c>
      <c r="E94" s="545">
        <v>1243</v>
      </c>
      <c r="F94" s="547"/>
      <c r="G94" s="399"/>
      <c r="H94" s="54"/>
      <c r="I94" s="55"/>
    </row>
    <row r="95" spans="1:9" s="56" customFormat="1" ht="21" x14ac:dyDescent="0.25">
      <c r="A95" s="541">
        <v>1</v>
      </c>
      <c r="B95" s="542" t="s">
        <v>231</v>
      </c>
      <c r="C95" s="543" t="s">
        <v>249</v>
      </c>
      <c r="D95" s="544" t="s">
        <v>242</v>
      </c>
      <c r="E95" s="545">
        <v>1243</v>
      </c>
      <c r="F95" s="547"/>
      <c r="G95" s="399"/>
      <c r="H95" s="54"/>
      <c r="I95" s="55"/>
    </row>
    <row r="96" spans="1:9" s="56" customFormat="1" ht="21" x14ac:dyDescent="0.25">
      <c r="A96" s="541">
        <v>2</v>
      </c>
      <c r="B96" s="542" t="s">
        <v>250</v>
      </c>
      <c r="C96" s="543" t="s">
        <v>241</v>
      </c>
      <c r="D96" s="544" t="s">
        <v>235</v>
      </c>
      <c r="E96" s="545">
        <v>1237</v>
      </c>
      <c r="F96" s="547"/>
      <c r="G96" s="399"/>
      <c r="H96" s="54"/>
      <c r="I96" s="55"/>
    </row>
    <row r="97" spans="1:9" s="56" customFormat="1" ht="21" x14ac:dyDescent="0.25">
      <c r="A97" s="541">
        <v>2</v>
      </c>
      <c r="B97" s="542" t="s">
        <v>225</v>
      </c>
      <c r="C97" s="543" t="s">
        <v>241</v>
      </c>
      <c r="D97" s="544" t="s">
        <v>235</v>
      </c>
      <c r="E97" s="545">
        <v>1175</v>
      </c>
      <c r="F97" s="547"/>
      <c r="G97" s="399"/>
      <c r="H97" s="54"/>
      <c r="I97" s="55"/>
    </row>
    <row r="98" spans="1:9" s="56" customFormat="1" ht="21" x14ac:dyDescent="0.25">
      <c r="A98" s="541">
        <v>2</v>
      </c>
      <c r="B98" s="542" t="s">
        <v>225</v>
      </c>
      <c r="C98" s="543" t="s">
        <v>228</v>
      </c>
      <c r="D98" s="544" t="s">
        <v>252</v>
      </c>
      <c r="E98" s="545">
        <v>1175</v>
      </c>
      <c r="F98" s="547"/>
      <c r="G98" s="399"/>
      <c r="H98" s="54"/>
      <c r="I98" s="55"/>
    </row>
    <row r="99" spans="1:9" s="56" customFormat="1" ht="21" x14ac:dyDescent="0.25">
      <c r="A99" s="541">
        <v>2</v>
      </c>
      <c r="B99" s="542" t="s">
        <v>225</v>
      </c>
      <c r="C99" s="543" t="s">
        <v>234</v>
      </c>
      <c r="D99" s="544" t="s">
        <v>1</v>
      </c>
      <c r="E99" s="545">
        <v>1175</v>
      </c>
      <c r="F99" s="547"/>
      <c r="G99" s="399"/>
      <c r="H99" s="54"/>
      <c r="I99" s="55"/>
    </row>
    <row r="100" spans="1:9" s="56" customFormat="1" ht="21" x14ac:dyDescent="0.25">
      <c r="A100" s="541">
        <v>1</v>
      </c>
      <c r="B100" s="542" t="s">
        <v>227</v>
      </c>
      <c r="C100" s="543" t="s">
        <v>236</v>
      </c>
      <c r="D100" s="544" t="s">
        <v>248</v>
      </c>
      <c r="E100" s="545">
        <v>1009</v>
      </c>
      <c r="F100" s="547"/>
      <c r="G100" s="399"/>
      <c r="H100" s="54"/>
      <c r="I100" s="55"/>
    </row>
    <row r="101" spans="1:9" s="56" customFormat="1" ht="21" x14ac:dyDescent="0.25">
      <c r="A101" s="541">
        <v>2</v>
      </c>
      <c r="B101" s="542" t="s">
        <v>227</v>
      </c>
      <c r="C101" s="543" t="s">
        <v>230</v>
      </c>
      <c r="D101" s="544" t="s">
        <v>3</v>
      </c>
      <c r="E101" s="545">
        <v>1009</v>
      </c>
      <c r="F101" s="547"/>
      <c r="G101" s="399"/>
      <c r="H101" s="54"/>
      <c r="I101" s="55"/>
    </row>
    <row r="102" spans="1:9" s="56" customFormat="1" ht="21" x14ac:dyDescent="0.25">
      <c r="A102" s="541">
        <v>2</v>
      </c>
      <c r="B102" s="542" t="s">
        <v>227</v>
      </c>
      <c r="C102" s="543" t="s">
        <v>230</v>
      </c>
      <c r="D102" s="544" t="s">
        <v>3</v>
      </c>
      <c r="E102" s="545">
        <v>1009</v>
      </c>
      <c r="F102" s="547"/>
      <c r="G102" s="399"/>
      <c r="H102" s="54"/>
      <c r="I102" s="55"/>
    </row>
    <row r="103" spans="1:9" s="56" customFormat="1" ht="21" x14ac:dyDescent="0.25">
      <c r="A103" s="541">
        <v>1</v>
      </c>
      <c r="B103" s="542" t="s">
        <v>238</v>
      </c>
      <c r="C103" s="543" t="s">
        <v>230</v>
      </c>
      <c r="D103" s="544" t="s">
        <v>237</v>
      </c>
      <c r="E103" s="545">
        <v>987</v>
      </c>
      <c r="F103" s="547"/>
      <c r="G103" s="399"/>
      <c r="H103" s="54"/>
      <c r="I103" s="55"/>
    </row>
    <row r="104" spans="1:9" s="56" customFormat="1" ht="21" x14ac:dyDescent="0.25">
      <c r="A104" s="541">
        <v>1</v>
      </c>
      <c r="B104" s="542" t="s">
        <v>246</v>
      </c>
      <c r="C104" s="543" t="s">
        <v>230</v>
      </c>
      <c r="D104" s="544" t="s">
        <v>252</v>
      </c>
      <c r="E104" s="545">
        <v>987</v>
      </c>
      <c r="F104" s="547"/>
      <c r="G104" s="399"/>
      <c r="H104" s="54"/>
      <c r="I104" s="55"/>
    </row>
    <row r="105" spans="1:9" s="56" customFormat="1" ht="21" x14ac:dyDescent="0.25">
      <c r="A105" s="541">
        <v>1</v>
      </c>
      <c r="B105" s="542" t="s">
        <v>232</v>
      </c>
      <c r="C105" s="543" t="s">
        <v>226</v>
      </c>
      <c r="D105" s="544" t="s">
        <v>240</v>
      </c>
      <c r="E105" s="545">
        <v>879</v>
      </c>
      <c r="F105" s="547"/>
      <c r="G105" s="399"/>
      <c r="H105" s="54"/>
      <c r="I105" s="55"/>
    </row>
    <row r="106" spans="1:9" s="56" customFormat="1" ht="21" x14ac:dyDescent="0.25">
      <c r="A106" s="541">
        <v>1</v>
      </c>
      <c r="B106" s="542" t="s">
        <v>238</v>
      </c>
      <c r="C106" s="543" t="s">
        <v>253</v>
      </c>
      <c r="D106" s="544" t="s">
        <v>235</v>
      </c>
      <c r="E106" s="545">
        <v>876</v>
      </c>
      <c r="F106" s="547"/>
      <c r="G106" s="399"/>
      <c r="H106" s="54"/>
      <c r="I106" s="55"/>
    </row>
    <row r="107" spans="1:9" s="56" customFormat="1" ht="21" x14ac:dyDescent="0.25">
      <c r="A107" s="541">
        <v>1</v>
      </c>
      <c r="B107" s="542" t="s">
        <v>225</v>
      </c>
      <c r="C107" s="543" t="s">
        <v>230</v>
      </c>
      <c r="D107" s="544" t="s">
        <v>235</v>
      </c>
      <c r="E107" s="545">
        <v>867</v>
      </c>
      <c r="F107" s="547"/>
      <c r="G107" s="399"/>
      <c r="H107" s="54"/>
      <c r="I107" s="55"/>
    </row>
    <row r="108" spans="1:9" s="56" customFormat="1" ht="21" x14ac:dyDescent="0.25">
      <c r="A108" s="541">
        <v>1</v>
      </c>
      <c r="B108" s="542" t="s">
        <v>233</v>
      </c>
      <c r="C108" s="543" t="s">
        <v>230</v>
      </c>
      <c r="D108" s="544" t="s">
        <v>252</v>
      </c>
      <c r="E108" s="545">
        <v>846</v>
      </c>
      <c r="F108" s="547"/>
      <c r="G108" s="399"/>
      <c r="H108" s="54"/>
      <c r="I108" s="55"/>
    </row>
    <row r="109" spans="1:9" s="56" customFormat="1" ht="21" x14ac:dyDescent="0.25">
      <c r="A109" s="541">
        <v>2</v>
      </c>
      <c r="B109" s="542" t="s">
        <v>233</v>
      </c>
      <c r="C109" s="543" t="s">
        <v>251</v>
      </c>
      <c r="D109" s="544" t="s">
        <v>248</v>
      </c>
      <c r="E109" s="545">
        <v>846</v>
      </c>
      <c r="F109" s="547"/>
      <c r="G109" s="399"/>
      <c r="H109" s="54"/>
      <c r="I109" s="55"/>
    </row>
    <row r="110" spans="1:9" s="56" customFormat="1" ht="21" x14ac:dyDescent="0.25">
      <c r="A110" s="541">
        <v>2</v>
      </c>
      <c r="B110" s="542" t="s">
        <v>233</v>
      </c>
      <c r="C110" s="543" t="s">
        <v>239</v>
      </c>
      <c r="D110" s="544" t="s">
        <v>248</v>
      </c>
      <c r="E110" s="545">
        <v>846</v>
      </c>
      <c r="F110" s="547"/>
      <c r="G110" s="399"/>
      <c r="H110" s="54"/>
      <c r="I110" s="55"/>
    </row>
    <row r="111" spans="1:9" s="56" customFormat="1" ht="21" x14ac:dyDescent="0.25">
      <c r="A111" s="541">
        <v>2</v>
      </c>
      <c r="B111" s="542" t="s">
        <v>233</v>
      </c>
      <c r="C111" s="543" t="s">
        <v>230</v>
      </c>
      <c r="D111" s="544" t="s">
        <v>2</v>
      </c>
      <c r="E111" s="545">
        <v>846</v>
      </c>
      <c r="F111" s="547"/>
      <c r="G111" s="399"/>
      <c r="H111" s="54"/>
      <c r="I111" s="55"/>
    </row>
    <row r="112" spans="1:9" s="56" customFormat="1" ht="21" x14ac:dyDescent="0.25">
      <c r="A112" s="541">
        <v>3</v>
      </c>
      <c r="B112" s="542" t="s">
        <v>233</v>
      </c>
      <c r="C112" s="543" t="s">
        <v>249</v>
      </c>
      <c r="D112" s="544" t="s">
        <v>252</v>
      </c>
      <c r="E112" s="545">
        <v>846</v>
      </c>
      <c r="F112" s="547"/>
      <c r="G112" s="399"/>
      <c r="H112" s="54"/>
      <c r="I112" s="55"/>
    </row>
    <row r="113" spans="1:9" s="56" customFormat="1" ht="21" x14ac:dyDescent="0.25">
      <c r="A113" s="541">
        <v>2</v>
      </c>
      <c r="B113" s="542" t="s">
        <v>227</v>
      </c>
      <c r="C113" s="543" t="s">
        <v>239</v>
      </c>
      <c r="D113" s="544" t="s">
        <v>255</v>
      </c>
      <c r="E113" s="545">
        <v>836</v>
      </c>
      <c r="F113" s="547"/>
      <c r="G113" s="399"/>
      <c r="H113" s="54"/>
      <c r="I113" s="55"/>
    </row>
    <row r="114" spans="1:9" s="56" customFormat="1" ht="21" x14ac:dyDescent="0.25">
      <c r="A114" s="541">
        <v>2</v>
      </c>
      <c r="B114" s="542" t="s">
        <v>243</v>
      </c>
      <c r="C114" s="543" t="s">
        <v>254</v>
      </c>
      <c r="D114" s="544" t="s">
        <v>2</v>
      </c>
      <c r="E114" s="545">
        <v>829</v>
      </c>
      <c r="F114" s="547"/>
      <c r="G114" s="399"/>
      <c r="H114" s="54"/>
      <c r="I114" s="55"/>
    </row>
    <row r="115" spans="1:9" s="56" customFormat="1" ht="21" x14ac:dyDescent="0.25">
      <c r="A115" s="541">
        <v>2</v>
      </c>
      <c r="B115" s="542" t="s">
        <v>227</v>
      </c>
      <c r="C115" s="543" t="s">
        <v>247</v>
      </c>
      <c r="D115" s="544" t="s">
        <v>245</v>
      </c>
      <c r="E115" s="545">
        <v>808</v>
      </c>
      <c r="F115" s="547"/>
      <c r="G115" s="399"/>
      <c r="H115" s="54"/>
      <c r="I115" s="55"/>
    </row>
    <row r="116" spans="1:9" s="56" customFormat="1" ht="21" x14ac:dyDescent="0.25">
      <c r="A116" s="541">
        <v>1</v>
      </c>
      <c r="B116" s="542" t="s">
        <v>238</v>
      </c>
      <c r="C116" s="543" t="s">
        <v>251</v>
      </c>
      <c r="D116" s="544" t="s">
        <v>248</v>
      </c>
      <c r="E116" s="545">
        <v>789</v>
      </c>
      <c r="F116" s="547"/>
      <c r="G116" s="399"/>
      <c r="H116" s="54"/>
      <c r="I116" s="55"/>
    </row>
    <row r="117" spans="1:9" s="56" customFormat="1" ht="21" x14ac:dyDescent="0.25">
      <c r="A117" s="541">
        <v>1</v>
      </c>
      <c r="B117" s="542" t="s">
        <v>225</v>
      </c>
      <c r="C117" s="543" t="s">
        <v>247</v>
      </c>
      <c r="D117" s="544" t="s">
        <v>229</v>
      </c>
      <c r="E117" s="545">
        <v>765</v>
      </c>
      <c r="F117" s="547"/>
      <c r="G117" s="399"/>
      <c r="H117" s="54"/>
      <c r="I117" s="55"/>
    </row>
    <row r="118" spans="1:9" s="56" customFormat="1" ht="21" x14ac:dyDescent="0.25">
      <c r="A118" s="541">
        <v>2</v>
      </c>
      <c r="B118" s="542" t="s">
        <v>250</v>
      </c>
      <c r="C118" s="543" t="s">
        <v>236</v>
      </c>
      <c r="D118" s="544" t="s">
        <v>248</v>
      </c>
      <c r="E118" s="545">
        <v>764</v>
      </c>
      <c r="F118" s="547"/>
      <c r="G118" s="399"/>
      <c r="H118" s="54"/>
      <c r="I118" s="55"/>
    </row>
    <row r="119" spans="1:9" s="56" customFormat="1" ht="21" x14ac:dyDescent="0.25">
      <c r="A119" s="541">
        <v>2</v>
      </c>
      <c r="B119" s="542" t="s">
        <v>232</v>
      </c>
      <c r="C119" s="543" t="s">
        <v>244</v>
      </c>
      <c r="D119" s="544" t="s">
        <v>2</v>
      </c>
      <c r="E119" s="545">
        <v>756</v>
      </c>
      <c r="F119" s="547"/>
      <c r="G119" s="399"/>
      <c r="H119" s="54"/>
      <c r="I119" s="55"/>
    </row>
    <row r="120" spans="1:9" s="56" customFormat="1" ht="21" x14ac:dyDescent="0.25">
      <c r="A120" s="541">
        <v>2</v>
      </c>
      <c r="B120" s="542" t="s">
        <v>243</v>
      </c>
      <c r="C120" s="543" t="s">
        <v>230</v>
      </c>
      <c r="D120" s="544" t="s">
        <v>3</v>
      </c>
      <c r="E120" s="545">
        <v>749</v>
      </c>
      <c r="F120" s="547"/>
      <c r="G120" s="399"/>
      <c r="H120" s="54"/>
      <c r="I120" s="55"/>
    </row>
    <row r="121" spans="1:9" s="56" customFormat="1" ht="21" x14ac:dyDescent="0.25">
      <c r="A121" s="541">
        <v>2</v>
      </c>
      <c r="B121" s="542" t="s">
        <v>243</v>
      </c>
      <c r="C121" s="543" t="s">
        <v>257</v>
      </c>
      <c r="D121" s="544" t="s">
        <v>235</v>
      </c>
      <c r="E121" s="545">
        <v>733</v>
      </c>
      <c r="F121" s="547"/>
      <c r="G121" s="399"/>
      <c r="H121" s="54"/>
      <c r="I121" s="55"/>
    </row>
    <row r="122" spans="1:9" s="56" customFormat="1" ht="21" x14ac:dyDescent="0.25">
      <c r="A122" s="541">
        <v>1</v>
      </c>
      <c r="B122" s="542" t="s">
        <v>259</v>
      </c>
      <c r="C122" s="543" t="s">
        <v>230</v>
      </c>
      <c r="D122" s="544" t="s">
        <v>2</v>
      </c>
      <c r="E122" s="545">
        <v>723</v>
      </c>
      <c r="F122" s="547"/>
      <c r="G122" s="399"/>
      <c r="H122" s="54"/>
      <c r="I122" s="55"/>
    </row>
    <row r="123" spans="1:9" s="56" customFormat="1" ht="21" x14ac:dyDescent="0.25">
      <c r="A123" s="541">
        <v>2</v>
      </c>
      <c r="B123" s="542" t="s">
        <v>238</v>
      </c>
      <c r="C123" s="543" t="s">
        <v>226</v>
      </c>
      <c r="D123" s="544" t="s">
        <v>255</v>
      </c>
      <c r="E123" s="545">
        <v>712</v>
      </c>
      <c r="F123" s="547"/>
      <c r="G123" s="399"/>
      <c r="H123" s="54"/>
      <c r="I123" s="55"/>
    </row>
    <row r="124" spans="1:9" s="56" customFormat="1" ht="21" x14ac:dyDescent="0.25">
      <c r="A124" s="541">
        <v>1</v>
      </c>
      <c r="B124" s="542" t="s">
        <v>232</v>
      </c>
      <c r="C124" s="543" t="s">
        <v>249</v>
      </c>
      <c r="D124" s="544" t="s">
        <v>235</v>
      </c>
      <c r="E124" s="545">
        <v>685</v>
      </c>
      <c r="F124" s="547"/>
      <c r="G124" s="399"/>
      <c r="H124" s="54"/>
      <c r="I124" s="55"/>
    </row>
    <row r="125" spans="1:9" s="56" customFormat="1" ht="21" x14ac:dyDescent="0.25">
      <c r="A125" s="541">
        <v>1</v>
      </c>
      <c r="B125" s="542" t="s">
        <v>238</v>
      </c>
      <c r="C125" s="543" t="s">
        <v>239</v>
      </c>
      <c r="D125" s="544" t="s">
        <v>255</v>
      </c>
      <c r="E125" s="545">
        <v>674</v>
      </c>
      <c r="F125" s="547"/>
      <c r="G125" s="399"/>
      <c r="H125" s="54"/>
      <c r="I125" s="55"/>
    </row>
    <row r="126" spans="1:9" s="56" customFormat="1" ht="21" x14ac:dyDescent="0.25">
      <c r="A126" s="541">
        <v>1</v>
      </c>
      <c r="B126" s="542" t="s">
        <v>238</v>
      </c>
      <c r="C126" s="543" t="s">
        <v>247</v>
      </c>
      <c r="D126" s="544" t="s">
        <v>245</v>
      </c>
      <c r="E126" s="545">
        <v>643</v>
      </c>
      <c r="F126" s="547"/>
      <c r="G126" s="399"/>
      <c r="H126" s="54"/>
      <c r="I126" s="55"/>
    </row>
    <row r="127" spans="1:9" s="56" customFormat="1" ht="21" x14ac:dyDescent="0.25">
      <c r="A127" s="541">
        <v>1</v>
      </c>
      <c r="B127" s="542" t="s">
        <v>233</v>
      </c>
      <c r="C127" s="543" t="s">
        <v>230</v>
      </c>
      <c r="D127" s="544" t="s">
        <v>3</v>
      </c>
      <c r="E127" s="545">
        <v>635</v>
      </c>
      <c r="F127" s="547"/>
      <c r="G127" s="399"/>
      <c r="H127" s="54"/>
      <c r="I127" s="55"/>
    </row>
    <row r="128" spans="1:9" s="56" customFormat="1" ht="21" x14ac:dyDescent="0.25">
      <c r="A128" s="541">
        <v>1</v>
      </c>
      <c r="B128" s="542" t="s">
        <v>233</v>
      </c>
      <c r="C128" s="543" t="s">
        <v>228</v>
      </c>
      <c r="D128" s="544" t="s">
        <v>2</v>
      </c>
      <c r="E128" s="545">
        <v>634</v>
      </c>
      <c r="F128" s="547"/>
      <c r="G128" s="399"/>
      <c r="H128" s="54"/>
      <c r="I128" s="55"/>
    </row>
    <row r="129" spans="1:9" s="56" customFormat="1" ht="21" x14ac:dyDescent="0.25">
      <c r="A129" s="541">
        <v>2</v>
      </c>
      <c r="B129" s="542" t="s">
        <v>233</v>
      </c>
      <c r="C129" s="543" t="s">
        <v>244</v>
      </c>
      <c r="D129" s="544" t="s">
        <v>240</v>
      </c>
      <c r="E129" s="545">
        <v>634</v>
      </c>
      <c r="F129" s="547"/>
      <c r="G129" s="399"/>
      <c r="H129" s="54"/>
      <c r="I129" s="55"/>
    </row>
    <row r="130" spans="1:9" s="56" customFormat="1" ht="21" x14ac:dyDescent="0.25">
      <c r="A130" s="541">
        <v>2</v>
      </c>
      <c r="B130" s="542" t="s">
        <v>233</v>
      </c>
      <c r="C130" s="543" t="s">
        <v>251</v>
      </c>
      <c r="D130" s="544" t="s">
        <v>237</v>
      </c>
      <c r="E130" s="545">
        <v>634</v>
      </c>
      <c r="F130" s="547"/>
      <c r="G130" s="399"/>
      <c r="H130" s="54"/>
      <c r="I130" s="55"/>
    </row>
    <row r="131" spans="1:9" s="56" customFormat="1" ht="21" x14ac:dyDescent="0.25">
      <c r="A131" s="541">
        <v>2</v>
      </c>
      <c r="B131" s="542" t="s">
        <v>233</v>
      </c>
      <c r="C131" s="543" t="s">
        <v>228</v>
      </c>
      <c r="D131" s="544" t="s">
        <v>2</v>
      </c>
      <c r="E131" s="545">
        <v>634</v>
      </c>
      <c r="F131" s="547"/>
      <c r="G131" s="399"/>
      <c r="H131" s="54"/>
      <c r="I131" s="55"/>
    </row>
    <row r="132" spans="1:9" s="56" customFormat="1" ht="21" x14ac:dyDescent="0.25">
      <c r="A132" s="541">
        <v>1</v>
      </c>
      <c r="B132" s="542" t="s">
        <v>225</v>
      </c>
      <c r="C132" s="543" t="s">
        <v>236</v>
      </c>
      <c r="D132" s="544" t="s">
        <v>229</v>
      </c>
      <c r="E132" s="545">
        <v>634</v>
      </c>
      <c r="F132" s="547"/>
      <c r="G132" s="399"/>
      <c r="H132" s="54"/>
      <c r="I132" s="55"/>
    </row>
    <row r="133" spans="1:9" s="56" customFormat="1" ht="21" x14ac:dyDescent="0.25">
      <c r="A133" s="541">
        <v>1</v>
      </c>
      <c r="B133" s="542" t="s">
        <v>258</v>
      </c>
      <c r="C133" s="543" t="s">
        <v>239</v>
      </c>
      <c r="D133" s="544" t="s">
        <v>248</v>
      </c>
      <c r="E133" s="545">
        <v>634</v>
      </c>
      <c r="F133" s="547"/>
      <c r="G133" s="399"/>
      <c r="H133" s="54"/>
      <c r="I133" s="55"/>
    </row>
    <row r="134" spans="1:9" s="56" customFormat="1" ht="21" x14ac:dyDescent="0.25">
      <c r="A134" s="541">
        <v>2</v>
      </c>
      <c r="B134" s="542" t="s">
        <v>243</v>
      </c>
      <c r="C134" s="543" t="s">
        <v>251</v>
      </c>
      <c r="D134" s="544" t="s">
        <v>248</v>
      </c>
      <c r="E134" s="545">
        <v>627</v>
      </c>
      <c r="F134" s="547"/>
      <c r="G134" s="399"/>
      <c r="H134" s="54"/>
      <c r="I134" s="55"/>
    </row>
    <row r="135" spans="1:9" s="56" customFormat="1" ht="21" x14ac:dyDescent="0.25">
      <c r="A135" s="541">
        <v>1</v>
      </c>
      <c r="B135" s="542" t="s">
        <v>238</v>
      </c>
      <c r="C135" s="543" t="s">
        <v>249</v>
      </c>
      <c r="D135" s="544" t="s">
        <v>235</v>
      </c>
      <c r="E135" s="545">
        <v>586</v>
      </c>
      <c r="F135" s="547"/>
      <c r="G135" s="399"/>
      <c r="H135" s="54"/>
      <c r="I135" s="55"/>
    </row>
    <row r="136" spans="1:9" s="56" customFormat="1" ht="21" x14ac:dyDescent="0.25">
      <c r="A136" s="541">
        <v>2</v>
      </c>
      <c r="B136" s="542" t="s">
        <v>250</v>
      </c>
      <c r="C136" s="543" t="s">
        <v>254</v>
      </c>
      <c r="D136" s="544" t="s">
        <v>248</v>
      </c>
      <c r="E136" s="545">
        <v>567</v>
      </c>
      <c r="F136" s="547"/>
      <c r="G136" s="399"/>
      <c r="H136" s="54"/>
      <c r="I136" s="55"/>
    </row>
    <row r="137" spans="1:9" s="56" customFormat="1" ht="21" x14ac:dyDescent="0.25">
      <c r="A137" s="541">
        <v>1</v>
      </c>
      <c r="B137" s="542" t="s">
        <v>231</v>
      </c>
      <c r="C137" s="543" t="s">
        <v>230</v>
      </c>
      <c r="D137" s="544" t="s">
        <v>245</v>
      </c>
      <c r="E137" s="545">
        <v>556</v>
      </c>
      <c r="F137" s="547"/>
      <c r="G137" s="399"/>
      <c r="H137" s="54"/>
      <c r="I137" s="55"/>
    </row>
    <row r="138" spans="1:9" s="56" customFormat="1" ht="21" x14ac:dyDescent="0.25">
      <c r="A138" s="541">
        <v>3</v>
      </c>
      <c r="B138" s="542" t="s">
        <v>256</v>
      </c>
      <c r="C138" s="543" t="s">
        <v>251</v>
      </c>
      <c r="D138" s="544" t="s">
        <v>248</v>
      </c>
      <c r="E138" s="545">
        <v>534</v>
      </c>
      <c r="F138" s="547"/>
      <c r="G138" s="399"/>
      <c r="H138" s="54"/>
      <c r="I138" s="55"/>
    </row>
    <row r="139" spans="1:9" s="56" customFormat="1" ht="21" x14ac:dyDescent="0.25">
      <c r="A139" s="541">
        <v>2</v>
      </c>
      <c r="B139" s="542" t="s">
        <v>232</v>
      </c>
      <c r="C139" s="543" t="s">
        <v>253</v>
      </c>
      <c r="D139" s="544" t="s">
        <v>248</v>
      </c>
      <c r="E139" s="545">
        <v>532</v>
      </c>
      <c r="F139" s="547"/>
      <c r="G139" s="399"/>
      <c r="H139" s="54"/>
      <c r="I139" s="55"/>
    </row>
    <row r="140" spans="1:9" s="56" customFormat="1" ht="21" x14ac:dyDescent="0.25">
      <c r="A140" s="541">
        <v>1</v>
      </c>
      <c r="B140" s="542" t="s">
        <v>233</v>
      </c>
      <c r="C140" s="543" t="s">
        <v>228</v>
      </c>
      <c r="D140" s="544" t="s">
        <v>252</v>
      </c>
      <c r="E140" s="545">
        <v>532</v>
      </c>
      <c r="F140" s="547"/>
      <c r="G140" s="399"/>
      <c r="H140" s="54"/>
      <c r="I140" s="55"/>
    </row>
    <row r="141" spans="1:9" s="56" customFormat="1" ht="21" x14ac:dyDescent="0.25">
      <c r="A141" s="541">
        <v>2</v>
      </c>
      <c r="B141" s="542" t="s">
        <v>243</v>
      </c>
      <c r="C141" s="543" t="s">
        <v>226</v>
      </c>
      <c r="D141" s="544" t="s">
        <v>255</v>
      </c>
      <c r="E141" s="545">
        <v>527</v>
      </c>
      <c r="F141" s="547"/>
      <c r="G141" s="399"/>
      <c r="H141" s="54"/>
      <c r="I141" s="55"/>
    </row>
    <row r="142" spans="1:9" s="56" customFormat="1" ht="21" x14ac:dyDescent="0.25">
      <c r="A142" s="541">
        <v>1</v>
      </c>
      <c r="B142" s="542" t="s">
        <v>232</v>
      </c>
      <c r="C142" s="543" t="s">
        <v>241</v>
      </c>
      <c r="D142" s="544" t="s">
        <v>242</v>
      </c>
      <c r="E142" s="545">
        <v>523</v>
      </c>
      <c r="F142" s="547"/>
      <c r="G142" s="399"/>
      <c r="H142" s="54"/>
      <c r="I142" s="55"/>
    </row>
    <row r="143" spans="1:9" s="56" customFormat="1" ht="21" x14ac:dyDescent="0.25">
      <c r="A143" s="541">
        <v>1</v>
      </c>
      <c r="B143" s="542" t="s">
        <v>243</v>
      </c>
      <c r="C143" s="543" t="s">
        <v>234</v>
      </c>
      <c r="D143" s="544" t="s">
        <v>245</v>
      </c>
      <c r="E143" s="545">
        <v>516</v>
      </c>
      <c r="F143" s="547"/>
      <c r="G143" s="399"/>
      <c r="H143" s="54"/>
      <c r="I143" s="55"/>
    </row>
    <row r="144" spans="1:9" s="56" customFormat="1" ht="21" x14ac:dyDescent="0.25">
      <c r="A144" s="541">
        <v>2</v>
      </c>
      <c r="B144" s="542" t="s">
        <v>243</v>
      </c>
      <c r="C144" s="543" t="s">
        <v>244</v>
      </c>
      <c r="D144" s="544" t="s">
        <v>240</v>
      </c>
      <c r="E144" s="545">
        <v>509</v>
      </c>
      <c r="F144" s="547"/>
      <c r="G144" s="399"/>
      <c r="H144" s="54"/>
      <c r="I144" s="55"/>
    </row>
    <row r="145" spans="1:9" s="56" customFormat="1" ht="21" x14ac:dyDescent="0.25">
      <c r="A145" s="541">
        <v>2</v>
      </c>
      <c r="B145" s="542" t="s">
        <v>246</v>
      </c>
      <c r="C145" s="543" t="s">
        <v>234</v>
      </c>
      <c r="D145" s="544" t="s">
        <v>245</v>
      </c>
      <c r="E145" s="545">
        <v>475</v>
      </c>
      <c r="F145" s="547"/>
      <c r="G145" s="399"/>
      <c r="H145" s="54"/>
      <c r="I145" s="55"/>
    </row>
    <row r="146" spans="1:9" s="56" customFormat="1" ht="21" x14ac:dyDescent="0.25">
      <c r="A146" s="541">
        <v>2</v>
      </c>
      <c r="B146" s="542" t="s">
        <v>243</v>
      </c>
      <c r="C146" s="543" t="s">
        <v>230</v>
      </c>
      <c r="D146" s="544" t="s">
        <v>252</v>
      </c>
      <c r="E146" s="545">
        <v>466</v>
      </c>
      <c r="F146" s="547"/>
      <c r="G146" s="399"/>
      <c r="H146" s="54"/>
      <c r="I146" s="55"/>
    </row>
    <row r="147" spans="1:9" s="56" customFormat="1" ht="21" x14ac:dyDescent="0.25">
      <c r="A147" s="541">
        <v>2</v>
      </c>
      <c r="B147" s="542" t="s">
        <v>243</v>
      </c>
      <c r="C147" s="543" t="s">
        <v>249</v>
      </c>
      <c r="D147" s="544" t="s">
        <v>242</v>
      </c>
      <c r="E147" s="545">
        <v>461</v>
      </c>
      <c r="F147" s="547"/>
      <c r="G147" s="399"/>
      <c r="H147" s="54"/>
      <c r="I147" s="55"/>
    </row>
    <row r="148" spans="1:9" s="56" customFormat="1" ht="21" x14ac:dyDescent="0.25">
      <c r="A148" s="541">
        <v>1</v>
      </c>
      <c r="B148" s="542" t="s">
        <v>232</v>
      </c>
      <c r="C148" s="543" t="s">
        <v>234</v>
      </c>
      <c r="D148" s="544" t="s">
        <v>1</v>
      </c>
      <c r="E148" s="545">
        <v>436</v>
      </c>
      <c r="F148" s="547"/>
      <c r="G148" s="399"/>
      <c r="H148" s="54"/>
      <c r="I148" s="55"/>
    </row>
    <row r="149" spans="1:9" s="56" customFormat="1" ht="21" x14ac:dyDescent="0.25">
      <c r="A149" s="541">
        <v>1</v>
      </c>
      <c r="B149" s="542" t="s">
        <v>238</v>
      </c>
      <c r="C149" s="543" t="s">
        <v>228</v>
      </c>
      <c r="D149" s="544" t="s">
        <v>252</v>
      </c>
      <c r="E149" s="545">
        <v>436</v>
      </c>
      <c r="F149" s="547"/>
      <c r="G149" s="399"/>
      <c r="H149" s="54"/>
      <c r="I149" s="55"/>
    </row>
    <row r="150" spans="1:9" s="56" customFormat="1" ht="21" x14ac:dyDescent="0.25">
      <c r="A150" s="541">
        <v>3</v>
      </c>
      <c r="B150" s="542" t="s">
        <v>225</v>
      </c>
      <c r="C150" s="543" t="s">
        <v>241</v>
      </c>
      <c r="D150" s="544" t="s">
        <v>235</v>
      </c>
      <c r="E150" s="545">
        <v>435</v>
      </c>
      <c r="F150" s="547"/>
      <c r="G150" s="399"/>
      <c r="H150" s="54"/>
      <c r="I150" s="55"/>
    </row>
    <row r="151" spans="1:9" s="56" customFormat="1" ht="21" x14ac:dyDescent="0.25">
      <c r="A151" s="541">
        <v>1</v>
      </c>
      <c r="B151" s="542" t="s">
        <v>259</v>
      </c>
      <c r="C151" s="543" t="s">
        <v>236</v>
      </c>
      <c r="D151" s="544" t="s">
        <v>248</v>
      </c>
      <c r="E151" s="545">
        <v>432</v>
      </c>
      <c r="F151" s="547"/>
      <c r="G151" s="399"/>
      <c r="H151" s="54"/>
      <c r="I151" s="55"/>
    </row>
    <row r="152" spans="1:9" s="56" customFormat="1" ht="21" x14ac:dyDescent="0.25">
      <c r="A152" s="541">
        <v>2</v>
      </c>
      <c r="B152" s="542" t="s">
        <v>259</v>
      </c>
      <c r="C152" s="543" t="s">
        <v>234</v>
      </c>
      <c r="D152" s="544" t="s">
        <v>255</v>
      </c>
      <c r="E152" s="545">
        <v>432</v>
      </c>
      <c r="F152" s="547"/>
      <c r="G152" s="399"/>
      <c r="H152" s="54"/>
      <c r="I152" s="55"/>
    </row>
    <row r="153" spans="1:9" s="56" customFormat="1" ht="21" x14ac:dyDescent="0.25">
      <c r="A153" s="541">
        <v>1</v>
      </c>
      <c r="B153" s="542" t="s">
        <v>232</v>
      </c>
      <c r="C153" s="543" t="s">
        <v>253</v>
      </c>
      <c r="D153" s="544" t="s">
        <v>248</v>
      </c>
      <c r="E153" s="545">
        <v>432</v>
      </c>
      <c r="F153" s="547"/>
      <c r="G153" s="399"/>
      <c r="H153" s="54"/>
      <c r="I153" s="55"/>
    </row>
    <row r="154" spans="1:9" s="56" customFormat="1" ht="21" x14ac:dyDescent="0.25">
      <c r="A154" s="541">
        <v>1</v>
      </c>
      <c r="B154" s="542" t="s">
        <v>225</v>
      </c>
      <c r="C154" s="543" t="s">
        <v>230</v>
      </c>
      <c r="D154" s="544" t="s">
        <v>252</v>
      </c>
      <c r="E154" s="545">
        <v>432</v>
      </c>
      <c r="F154" s="547"/>
      <c r="G154" s="399"/>
      <c r="H154" s="54"/>
      <c r="I154" s="55"/>
    </row>
    <row r="155" spans="1:9" s="56" customFormat="1" ht="21" x14ac:dyDescent="0.25">
      <c r="A155" s="541">
        <v>3</v>
      </c>
      <c r="B155" s="542" t="s">
        <v>225</v>
      </c>
      <c r="C155" s="543" t="s">
        <v>230</v>
      </c>
      <c r="D155" s="544" t="s">
        <v>3</v>
      </c>
      <c r="E155" s="545">
        <v>432</v>
      </c>
      <c r="F155" s="547"/>
      <c r="G155" s="399"/>
      <c r="H155" s="54"/>
      <c r="I155" s="55"/>
    </row>
    <row r="156" spans="1:9" s="56" customFormat="1" ht="21" x14ac:dyDescent="0.25">
      <c r="A156" s="541">
        <v>3</v>
      </c>
      <c r="B156" s="542" t="s">
        <v>225</v>
      </c>
      <c r="C156" s="543" t="s">
        <v>253</v>
      </c>
      <c r="D156" s="544" t="s">
        <v>252</v>
      </c>
      <c r="E156" s="545">
        <v>432</v>
      </c>
      <c r="F156" s="547"/>
      <c r="G156" s="399"/>
      <c r="H156" s="54"/>
      <c r="I156" s="55"/>
    </row>
    <row r="157" spans="1:9" s="56" customFormat="1" ht="21" x14ac:dyDescent="0.25">
      <c r="A157" s="541">
        <v>1</v>
      </c>
      <c r="B157" s="542" t="s">
        <v>238</v>
      </c>
      <c r="C157" s="543" t="s">
        <v>230</v>
      </c>
      <c r="D157" s="544" t="s">
        <v>1</v>
      </c>
      <c r="E157" s="545">
        <v>432</v>
      </c>
      <c r="F157" s="547"/>
      <c r="G157" s="399"/>
      <c r="H157" s="54"/>
      <c r="I157" s="55"/>
    </row>
    <row r="158" spans="1:9" s="56" customFormat="1" ht="21" x14ac:dyDescent="0.25">
      <c r="A158" s="541">
        <v>1</v>
      </c>
      <c r="B158" s="542" t="s">
        <v>238</v>
      </c>
      <c r="C158" s="543" t="s">
        <v>230</v>
      </c>
      <c r="D158" s="544" t="s">
        <v>252</v>
      </c>
      <c r="E158" s="545">
        <v>432</v>
      </c>
      <c r="F158" s="547"/>
      <c r="G158" s="399"/>
      <c r="H158" s="54"/>
      <c r="I158" s="55"/>
    </row>
    <row r="159" spans="1:9" s="56" customFormat="1" ht="21" x14ac:dyDescent="0.25">
      <c r="A159" s="541">
        <v>1</v>
      </c>
      <c r="B159" s="542" t="s">
        <v>246</v>
      </c>
      <c r="C159" s="543" t="s">
        <v>228</v>
      </c>
      <c r="D159" s="544" t="s">
        <v>3</v>
      </c>
      <c r="E159" s="545">
        <v>432</v>
      </c>
      <c r="F159" s="547"/>
      <c r="G159" s="399"/>
      <c r="H159" s="54"/>
      <c r="I159" s="55"/>
    </row>
    <row r="160" spans="1:9" s="56" customFormat="1" ht="21" x14ac:dyDescent="0.25">
      <c r="A160" s="541">
        <v>1</v>
      </c>
      <c r="B160" s="542" t="s">
        <v>246</v>
      </c>
      <c r="C160" s="543" t="s">
        <v>228</v>
      </c>
      <c r="D160" s="544" t="s">
        <v>255</v>
      </c>
      <c r="E160" s="545">
        <v>432</v>
      </c>
      <c r="F160" s="547"/>
      <c r="G160" s="399"/>
      <c r="H160" s="54"/>
      <c r="I160" s="55"/>
    </row>
    <row r="161" spans="1:9" s="56" customFormat="1" ht="21" x14ac:dyDescent="0.25">
      <c r="A161" s="541">
        <v>2</v>
      </c>
      <c r="B161" s="542" t="s">
        <v>246</v>
      </c>
      <c r="C161" s="543" t="s">
        <v>236</v>
      </c>
      <c r="D161" s="544" t="s">
        <v>248</v>
      </c>
      <c r="E161" s="545">
        <v>432</v>
      </c>
      <c r="F161" s="547"/>
      <c r="G161" s="399"/>
      <c r="H161" s="54"/>
      <c r="I161" s="55"/>
    </row>
    <row r="162" spans="1:9" s="56" customFormat="1" ht="21" x14ac:dyDescent="0.25">
      <c r="A162" s="541">
        <v>3</v>
      </c>
      <c r="B162" s="542" t="s">
        <v>246</v>
      </c>
      <c r="C162" s="543" t="s">
        <v>226</v>
      </c>
      <c r="D162" s="544" t="s">
        <v>229</v>
      </c>
      <c r="E162" s="545">
        <v>432</v>
      </c>
      <c r="F162" s="547"/>
      <c r="G162" s="399"/>
      <c r="H162" s="54"/>
      <c r="I162" s="55"/>
    </row>
    <row r="163" spans="1:9" s="56" customFormat="1" ht="21" x14ac:dyDescent="0.25">
      <c r="A163" s="541">
        <v>1</v>
      </c>
      <c r="B163" s="542" t="s">
        <v>227</v>
      </c>
      <c r="C163" s="543" t="s">
        <v>257</v>
      </c>
      <c r="D163" s="544" t="s">
        <v>235</v>
      </c>
      <c r="E163" s="545">
        <v>432</v>
      </c>
      <c r="F163" s="547"/>
      <c r="G163" s="399"/>
      <c r="H163" s="54"/>
      <c r="I163" s="55"/>
    </row>
    <row r="164" spans="1:9" s="56" customFormat="1" ht="21" x14ac:dyDescent="0.25">
      <c r="A164" s="541">
        <v>2</v>
      </c>
      <c r="B164" s="542" t="s">
        <v>258</v>
      </c>
      <c r="C164" s="543" t="s">
        <v>257</v>
      </c>
      <c r="D164" s="544" t="s">
        <v>252</v>
      </c>
      <c r="E164" s="545">
        <v>432</v>
      </c>
      <c r="F164" s="547"/>
      <c r="G164" s="399"/>
      <c r="H164" s="54"/>
      <c r="I164" s="55"/>
    </row>
    <row r="165" spans="1:9" s="56" customFormat="1" ht="21" x14ac:dyDescent="0.25">
      <c r="A165" s="541">
        <v>3</v>
      </c>
      <c r="B165" s="542" t="s">
        <v>258</v>
      </c>
      <c r="C165" s="543" t="s">
        <v>230</v>
      </c>
      <c r="D165" s="544" t="s">
        <v>245</v>
      </c>
      <c r="E165" s="545">
        <v>432</v>
      </c>
      <c r="F165" s="547"/>
      <c r="G165" s="399"/>
      <c r="H165" s="54"/>
      <c r="I165" s="55"/>
    </row>
    <row r="166" spans="1:9" s="56" customFormat="1" ht="21" x14ac:dyDescent="0.25">
      <c r="A166" s="541">
        <v>2</v>
      </c>
      <c r="B166" s="542" t="s">
        <v>232</v>
      </c>
      <c r="C166" s="543" t="s">
        <v>230</v>
      </c>
      <c r="D166" s="544" t="s">
        <v>245</v>
      </c>
      <c r="E166" s="545">
        <v>423</v>
      </c>
      <c r="F166" s="547"/>
      <c r="G166" s="399"/>
      <c r="H166" s="54"/>
      <c r="I166" s="55"/>
    </row>
    <row r="167" spans="1:9" s="56" customFormat="1" ht="21" x14ac:dyDescent="0.25">
      <c r="A167" s="541">
        <v>2</v>
      </c>
      <c r="B167" s="542" t="s">
        <v>225</v>
      </c>
      <c r="C167" s="543" t="s">
        <v>226</v>
      </c>
      <c r="D167" s="544" t="s">
        <v>229</v>
      </c>
      <c r="E167" s="545">
        <v>423</v>
      </c>
      <c r="F167" s="547"/>
      <c r="G167" s="399"/>
      <c r="H167" s="54"/>
      <c r="I167" s="55"/>
    </row>
    <row r="168" spans="1:9" s="56" customFormat="1" ht="21" x14ac:dyDescent="0.25">
      <c r="A168" s="541">
        <v>2</v>
      </c>
      <c r="B168" s="542" t="s">
        <v>225</v>
      </c>
      <c r="C168" s="543" t="s">
        <v>230</v>
      </c>
      <c r="D168" s="544" t="s">
        <v>3</v>
      </c>
      <c r="E168" s="545">
        <v>423</v>
      </c>
      <c r="F168" s="547"/>
      <c r="G168" s="399"/>
      <c r="H168" s="54"/>
      <c r="I168" s="55"/>
    </row>
    <row r="169" spans="1:9" s="56" customFormat="1" ht="21" x14ac:dyDescent="0.25">
      <c r="A169" s="541">
        <v>1</v>
      </c>
      <c r="B169" s="542" t="s">
        <v>238</v>
      </c>
      <c r="C169" s="543" t="s">
        <v>257</v>
      </c>
      <c r="D169" s="544" t="s">
        <v>242</v>
      </c>
      <c r="E169" s="545">
        <v>423</v>
      </c>
      <c r="F169" s="547"/>
      <c r="G169" s="399"/>
      <c r="H169" s="54"/>
      <c r="I169" s="55"/>
    </row>
    <row r="170" spans="1:9" s="56" customFormat="1" ht="21" x14ac:dyDescent="0.25">
      <c r="A170" s="541">
        <v>1</v>
      </c>
      <c r="B170" s="542" t="s">
        <v>227</v>
      </c>
      <c r="C170" s="543" t="s">
        <v>244</v>
      </c>
      <c r="D170" s="544" t="s">
        <v>240</v>
      </c>
      <c r="E170" s="545">
        <v>423</v>
      </c>
      <c r="F170" s="547"/>
      <c r="G170" s="399"/>
      <c r="H170" s="54"/>
      <c r="I170" s="55"/>
    </row>
    <row r="171" spans="1:9" s="56" customFormat="1" ht="21" x14ac:dyDescent="0.25">
      <c r="A171" s="541">
        <v>1</v>
      </c>
      <c r="B171" s="542" t="s">
        <v>243</v>
      </c>
      <c r="C171" s="543" t="s">
        <v>226</v>
      </c>
      <c r="D171" s="544" t="s">
        <v>2</v>
      </c>
      <c r="E171" s="545">
        <v>423</v>
      </c>
      <c r="F171" s="547"/>
      <c r="G171" s="399"/>
      <c r="H171" s="54"/>
      <c r="I171" s="55"/>
    </row>
    <row r="172" spans="1:9" s="56" customFormat="1" ht="21" x14ac:dyDescent="0.25">
      <c r="A172" s="541">
        <v>1</v>
      </c>
      <c r="B172" s="542" t="s">
        <v>243</v>
      </c>
      <c r="C172" s="543" t="s">
        <v>257</v>
      </c>
      <c r="D172" s="544" t="s">
        <v>242</v>
      </c>
      <c r="E172" s="545">
        <v>423</v>
      </c>
      <c r="F172" s="547"/>
      <c r="G172" s="399"/>
      <c r="H172" s="54"/>
      <c r="I172" s="55"/>
    </row>
    <row r="173" spans="1:9" s="56" customFormat="1" ht="21" x14ac:dyDescent="0.25">
      <c r="A173" s="541">
        <v>3</v>
      </c>
      <c r="B173" s="542" t="s">
        <v>231</v>
      </c>
      <c r="C173" s="543" t="s">
        <v>244</v>
      </c>
      <c r="D173" s="544" t="s">
        <v>240</v>
      </c>
      <c r="E173" s="545">
        <v>423</v>
      </c>
      <c r="F173" s="547"/>
      <c r="G173" s="399"/>
      <c r="H173" s="54"/>
      <c r="I173" s="55"/>
    </row>
    <row r="174" spans="1:9" s="56" customFormat="1" ht="21" x14ac:dyDescent="0.25">
      <c r="A174" s="541">
        <v>1</v>
      </c>
      <c r="B174" s="542" t="s">
        <v>258</v>
      </c>
      <c r="C174" s="543" t="s">
        <v>241</v>
      </c>
      <c r="D174" s="544" t="s">
        <v>3</v>
      </c>
      <c r="E174" s="545">
        <v>423</v>
      </c>
      <c r="F174" s="547"/>
      <c r="G174" s="399"/>
      <c r="H174" s="54"/>
      <c r="I174" s="55"/>
    </row>
    <row r="175" spans="1:9" s="56" customFormat="1" ht="21" x14ac:dyDescent="0.25">
      <c r="A175" s="541">
        <v>2</v>
      </c>
      <c r="B175" s="542" t="s">
        <v>258</v>
      </c>
      <c r="C175" s="543" t="s">
        <v>234</v>
      </c>
      <c r="D175" s="544" t="s">
        <v>1</v>
      </c>
      <c r="E175" s="545">
        <v>423</v>
      </c>
      <c r="F175" s="547"/>
      <c r="G175" s="399"/>
      <c r="H175" s="54"/>
      <c r="I175" s="55"/>
    </row>
    <row r="176" spans="1:9" s="56" customFormat="1" ht="21" x14ac:dyDescent="0.25">
      <c r="A176" s="541">
        <v>2</v>
      </c>
      <c r="B176" s="542" t="s">
        <v>259</v>
      </c>
      <c r="C176" s="543" t="s">
        <v>228</v>
      </c>
      <c r="D176" s="544" t="s">
        <v>229</v>
      </c>
      <c r="E176" s="545">
        <v>412</v>
      </c>
      <c r="F176" s="547"/>
      <c r="G176" s="399"/>
      <c r="H176" s="54"/>
      <c r="I176" s="55"/>
    </row>
    <row r="177" spans="1:9" s="56" customFormat="1" ht="21" x14ac:dyDescent="0.25">
      <c r="A177" s="541">
        <v>3</v>
      </c>
      <c r="B177" s="542" t="s">
        <v>225</v>
      </c>
      <c r="C177" s="543" t="s">
        <v>244</v>
      </c>
      <c r="D177" s="544" t="s">
        <v>1</v>
      </c>
      <c r="E177" s="545">
        <v>389</v>
      </c>
      <c r="F177" s="547"/>
      <c r="G177" s="399"/>
      <c r="H177" s="54"/>
      <c r="I177" s="55"/>
    </row>
    <row r="178" spans="1:9" s="56" customFormat="1" ht="21" x14ac:dyDescent="0.25">
      <c r="A178" s="541">
        <v>2</v>
      </c>
      <c r="B178" s="542" t="s">
        <v>243</v>
      </c>
      <c r="C178" s="543" t="s">
        <v>253</v>
      </c>
      <c r="D178" s="544" t="s">
        <v>237</v>
      </c>
      <c r="E178" s="545">
        <v>382</v>
      </c>
      <c r="F178" s="547"/>
      <c r="G178" s="399"/>
      <c r="H178" s="54"/>
      <c r="I178" s="55"/>
    </row>
    <row r="179" spans="1:9" s="56" customFormat="1" ht="21" x14ac:dyDescent="0.25">
      <c r="A179" s="541">
        <v>2</v>
      </c>
      <c r="B179" s="542" t="s">
        <v>227</v>
      </c>
      <c r="C179" s="543" t="s">
        <v>254</v>
      </c>
      <c r="D179" s="544" t="s">
        <v>240</v>
      </c>
      <c r="E179" s="545">
        <v>370</v>
      </c>
      <c r="F179" s="547"/>
      <c r="G179" s="399"/>
      <c r="H179" s="54"/>
      <c r="I179" s="55"/>
    </row>
    <row r="180" spans="1:9" s="56" customFormat="1" ht="21" x14ac:dyDescent="0.25">
      <c r="A180" s="541">
        <v>3</v>
      </c>
      <c r="B180" s="542" t="s">
        <v>227</v>
      </c>
      <c r="C180" s="543" t="s">
        <v>251</v>
      </c>
      <c r="D180" s="544" t="s">
        <v>248</v>
      </c>
      <c r="E180" s="545">
        <v>370</v>
      </c>
      <c r="F180" s="547"/>
      <c r="G180" s="399"/>
      <c r="H180" s="54"/>
      <c r="I180" s="55"/>
    </row>
    <row r="181" spans="1:9" s="56" customFormat="1" ht="21" x14ac:dyDescent="0.25">
      <c r="A181" s="541">
        <v>1</v>
      </c>
      <c r="B181" s="542" t="s">
        <v>243</v>
      </c>
      <c r="C181" s="543" t="s">
        <v>236</v>
      </c>
      <c r="D181" s="544" t="s">
        <v>237</v>
      </c>
      <c r="E181" s="545">
        <v>370</v>
      </c>
      <c r="F181" s="547"/>
      <c r="G181" s="399"/>
      <c r="H181" s="54"/>
      <c r="I181" s="55"/>
    </row>
    <row r="182" spans="1:9" s="56" customFormat="1" ht="21" x14ac:dyDescent="0.25">
      <c r="A182" s="541">
        <v>1</v>
      </c>
      <c r="B182" s="542" t="s">
        <v>243</v>
      </c>
      <c r="C182" s="543" t="s">
        <v>230</v>
      </c>
      <c r="D182" s="544" t="s">
        <v>3</v>
      </c>
      <c r="E182" s="545">
        <v>370</v>
      </c>
      <c r="F182" s="547"/>
      <c r="G182" s="399"/>
      <c r="H182" s="54"/>
      <c r="I182" s="55"/>
    </row>
    <row r="183" spans="1:9" s="56" customFormat="1" ht="21" x14ac:dyDescent="0.25">
      <c r="A183" s="541">
        <v>1</v>
      </c>
      <c r="B183" s="542" t="s">
        <v>233</v>
      </c>
      <c r="C183" s="543" t="s">
        <v>247</v>
      </c>
      <c r="D183" s="544" t="s">
        <v>248</v>
      </c>
      <c r="E183" s="545">
        <v>365</v>
      </c>
      <c r="F183" s="547"/>
      <c r="G183" s="399"/>
      <c r="H183" s="54"/>
      <c r="I183" s="55"/>
    </row>
    <row r="184" spans="1:9" s="56" customFormat="1" ht="21" x14ac:dyDescent="0.25">
      <c r="A184" s="541">
        <v>2</v>
      </c>
      <c r="B184" s="542" t="s">
        <v>233</v>
      </c>
      <c r="C184" s="543" t="s">
        <v>257</v>
      </c>
      <c r="D184" s="544" t="s">
        <v>235</v>
      </c>
      <c r="E184" s="545">
        <v>365</v>
      </c>
      <c r="F184" s="547"/>
      <c r="G184" s="399"/>
      <c r="H184" s="54"/>
      <c r="I184" s="55"/>
    </row>
    <row r="185" spans="1:9" s="56" customFormat="1" ht="21" x14ac:dyDescent="0.25">
      <c r="A185" s="541">
        <v>2</v>
      </c>
      <c r="B185" s="542" t="s">
        <v>233</v>
      </c>
      <c r="C185" s="543" t="s">
        <v>236</v>
      </c>
      <c r="D185" s="544" t="s">
        <v>248</v>
      </c>
      <c r="E185" s="545">
        <v>365</v>
      </c>
      <c r="F185" s="547"/>
      <c r="G185" s="399"/>
      <c r="H185" s="54"/>
      <c r="I185" s="55"/>
    </row>
    <row r="186" spans="1:9" s="56" customFormat="1" ht="21" x14ac:dyDescent="0.25">
      <c r="A186" s="541">
        <v>2</v>
      </c>
      <c r="B186" s="542" t="s">
        <v>233</v>
      </c>
      <c r="C186" s="543" t="s">
        <v>234</v>
      </c>
      <c r="D186" s="544" t="s">
        <v>1</v>
      </c>
      <c r="E186" s="545">
        <v>365</v>
      </c>
      <c r="F186" s="547"/>
      <c r="G186" s="399"/>
      <c r="H186" s="54"/>
      <c r="I186" s="55"/>
    </row>
    <row r="187" spans="1:9" s="56" customFormat="1" ht="21" x14ac:dyDescent="0.25">
      <c r="A187" s="541">
        <v>3</v>
      </c>
      <c r="B187" s="542" t="s">
        <v>233</v>
      </c>
      <c r="C187" s="543" t="s">
        <v>230</v>
      </c>
      <c r="D187" s="544" t="s">
        <v>252</v>
      </c>
      <c r="E187" s="545">
        <v>365</v>
      </c>
      <c r="F187" s="547"/>
      <c r="G187" s="399"/>
      <c r="H187" s="54"/>
      <c r="I187" s="55"/>
    </row>
    <row r="188" spans="1:9" s="56" customFormat="1" ht="21" x14ac:dyDescent="0.25">
      <c r="A188" s="541">
        <v>1</v>
      </c>
      <c r="B188" s="542" t="s">
        <v>259</v>
      </c>
      <c r="C188" s="543" t="s">
        <v>228</v>
      </c>
      <c r="D188" s="544" t="s">
        <v>3</v>
      </c>
      <c r="E188" s="545">
        <v>356</v>
      </c>
      <c r="F188" s="547"/>
      <c r="G188" s="399"/>
      <c r="H188" s="54"/>
      <c r="I188" s="55"/>
    </row>
    <row r="189" spans="1:9" s="56" customFormat="1" ht="21" x14ac:dyDescent="0.25">
      <c r="A189" s="541">
        <v>1</v>
      </c>
      <c r="B189" s="542" t="s">
        <v>243</v>
      </c>
      <c r="C189" s="543" t="s">
        <v>230</v>
      </c>
      <c r="D189" s="544" t="s">
        <v>252</v>
      </c>
      <c r="E189" s="545">
        <v>354</v>
      </c>
      <c r="F189" s="547"/>
      <c r="G189" s="399"/>
      <c r="H189" s="54"/>
      <c r="I189" s="55"/>
    </row>
    <row r="190" spans="1:9" s="56" customFormat="1" ht="21" x14ac:dyDescent="0.25">
      <c r="A190" s="541">
        <v>1</v>
      </c>
      <c r="B190" s="542" t="s">
        <v>238</v>
      </c>
      <c r="C190" s="543" t="s">
        <v>254</v>
      </c>
      <c r="D190" s="544" t="s">
        <v>240</v>
      </c>
      <c r="E190" s="545">
        <v>352</v>
      </c>
      <c r="F190" s="547"/>
      <c r="G190" s="399"/>
      <c r="H190" s="54"/>
      <c r="I190" s="55"/>
    </row>
    <row r="191" spans="1:9" s="56" customFormat="1" ht="21" x14ac:dyDescent="0.25">
      <c r="A191" s="541">
        <v>1</v>
      </c>
      <c r="B191" s="542" t="s">
        <v>231</v>
      </c>
      <c r="C191" s="543" t="s">
        <v>253</v>
      </c>
      <c r="D191" s="544" t="s">
        <v>248</v>
      </c>
      <c r="E191" s="545">
        <v>352</v>
      </c>
      <c r="F191" s="547"/>
      <c r="G191" s="399"/>
      <c r="H191" s="54"/>
      <c r="I191" s="55"/>
    </row>
    <row r="192" spans="1:9" s="56" customFormat="1" ht="21" x14ac:dyDescent="0.25">
      <c r="A192" s="541">
        <v>2</v>
      </c>
      <c r="B192" s="542" t="s">
        <v>232</v>
      </c>
      <c r="C192" s="543" t="s">
        <v>236</v>
      </c>
      <c r="D192" s="544" t="s">
        <v>237</v>
      </c>
      <c r="E192" s="545">
        <v>346</v>
      </c>
      <c r="F192" s="547"/>
      <c r="G192" s="399"/>
      <c r="H192" s="54"/>
      <c r="I192" s="55"/>
    </row>
    <row r="193" spans="1:9" s="56" customFormat="1" ht="21" x14ac:dyDescent="0.25">
      <c r="A193" s="541">
        <v>1</v>
      </c>
      <c r="B193" s="542" t="s">
        <v>259</v>
      </c>
      <c r="C193" s="543" t="s">
        <v>239</v>
      </c>
      <c r="D193" s="544" t="s">
        <v>237</v>
      </c>
      <c r="E193" s="545">
        <v>345</v>
      </c>
      <c r="F193" s="547"/>
      <c r="G193" s="399"/>
      <c r="H193" s="54"/>
      <c r="I193" s="55"/>
    </row>
    <row r="194" spans="1:9" s="56" customFormat="1" ht="21" x14ac:dyDescent="0.25">
      <c r="A194" s="541">
        <v>1</v>
      </c>
      <c r="B194" s="542" t="s">
        <v>233</v>
      </c>
      <c r="C194" s="543" t="s">
        <v>241</v>
      </c>
      <c r="D194" s="544" t="s">
        <v>235</v>
      </c>
      <c r="E194" s="545">
        <v>345</v>
      </c>
      <c r="F194" s="547"/>
      <c r="G194" s="399"/>
      <c r="H194" s="54"/>
      <c r="I194" s="55"/>
    </row>
    <row r="195" spans="1:9" s="56" customFormat="1" ht="21" x14ac:dyDescent="0.25">
      <c r="A195" s="541">
        <v>2</v>
      </c>
      <c r="B195" s="542" t="s">
        <v>250</v>
      </c>
      <c r="C195" s="543" t="s">
        <v>234</v>
      </c>
      <c r="D195" s="544" t="s">
        <v>245</v>
      </c>
      <c r="E195" s="545">
        <v>345</v>
      </c>
      <c r="F195" s="547"/>
      <c r="G195" s="399"/>
      <c r="H195" s="54"/>
      <c r="I195" s="55"/>
    </row>
    <row r="196" spans="1:9" s="56" customFormat="1" ht="21" x14ac:dyDescent="0.25">
      <c r="A196" s="541">
        <v>1</v>
      </c>
      <c r="B196" s="542" t="s">
        <v>227</v>
      </c>
      <c r="C196" s="543" t="s">
        <v>230</v>
      </c>
      <c r="D196" s="544" t="s">
        <v>252</v>
      </c>
      <c r="E196" s="545">
        <v>345</v>
      </c>
      <c r="F196" s="547"/>
      <c r="G196" s="399"/>
      <c r="H196" s="54"/>
      <c r="I196" s="55"/>
    </row>
    <row r="197" spans="1:9" s="56" customFormat="1" ht="21" x14ac:dyDescent="0.25">
      <c r="A197" s="541">
        <v>2</v>
      </c>
      <c r="B197" s="542" t="s">
        <v>232</v>
      </c>
      <c r="C197" s="543" t="s">
        <v>239</v>
      </c>
      <c r="D197" s="544" t="s">
        <v>255</v>
      </c>
      <c r="E197" s="545">
        <v>342</v>
      </c>
      <c r="F197" s="547"/>
      <c r="G197" s="399"/>
      <c r="H197" s="54"/>
      <c r="I197" s="55"/>
    </row>
    <row r="198" spans="1:9" s="56" customFormat="1" ht="21" x14ac:dyDescent="0.25">
      <c r="A198" s="541">
        <v>1</v>
      </c>
      <c r="B198" s="542" t="s">
        <v>250</v>
      </c>
      <c r="C198" s="543" t="s">
        <v>247</v>
      </c>
      <c r="D198" s="544" t="s">
        <v>245</v>
      </c>
      <c r="E198" s="545">
        <v>342</v>
      </c>
      <c r="F198" s="547"/>
      <c r="G198" s="399"/>
      <c r="H198" s="54"/>
      <c r="I198" s="55"/>
    </row>
    <row r="199" spans="1:9" s="56" customFormat="1" ht="21" x14ac:dyDescent="0.25">
      <c r="A199" s="541">
        <v>1</v>
      </c>
      <c r="B199" s="542" t="s">
        <v>232</v>
      </c>
      <c r="C199" s="543" t="s">
        <v>226</v>
      </c>
      <c r="D199" s="544" t="s">
        <v>255</v>
      </c>
      <c r="E199" s="545">
        <v>324</v>
      </c>
      <c r="F199" s="547"/>
      <c r="G199" s="399"/>
      <c r="H199" s="54"/>
      <c r="I199" s="55"/>
    </row>
    <row r="200" spans="1:9" s="56" customFormat="1" ht="21" x14ac:dyDescent="0.25">
      <c r="A200" s="541">
        <v>2</v>
      </c>
      <c r="B200" s="542" t="s">
        <v>225</v>
      </c>
      <c r="C200" s="543" t="s">
        <v>244</v>
      </c>
      <c r="D200" s="544" t="s">
        <v>240</v>
      </c>
      <c r="E200" s="545">
        <v>324</v>
      </c>
      <c r="F200" s="547"/>
      <c r="G200" s="399"/>
      <c r="H200" s="54"/>
      <c r="I200" s="55"/>
    </row>
    <row r="201" spans="1:9" s="56" customFormat="1" ht="21" x14ac:dyDescent="0.25">
      <c r="A201" s="541">
        <v>1</v>
      </c>
      <c r="B201" s="542" t="s">
        <v>243</v>
      </c>
      <c r="C201" s="543" t="s">
        <v>230</v>
      </c>
      <c r="D201" s="544" t="s">
        <v>1</v>
      </c>
      <c r="E201" s="545">
        <v>321</v>
      </c>
      <c r="F201" s="547"/>
      <c r="G201" s="399"/>
      <c r="H201" s="54"/>
      <c r="I201" s="55"/>
    </row>
    <row r="202" spans="1:9" s="56" customFormat="1" ht="21" x14ac:dyDescent="0.25">
      <c r="A202" s="541">
        <v>3</v>
      </c>
      <c r="B202" s="542" t="s">
        <v>225</v>
      </c>
      <c r="C202" s="543" t="s">
        <v>230</v>
      </c>
      <c r="D202" s="544" t="s">
        <v>252</v>
      </c>
      <c r="E202" s="545">
        <v>312</v>
      </c>
      <c r="F202" s="547"/>
      <c r="G202" s="399"/>
      <c r="H202" s="54"/>
      <c r="I202" s="55"/>
    </row>
    <row r="203" spans="1:9" s="56" customFormat="1" ht="21" x14ac:dyDescent="0.25">
      <c r="A203" s="541">
        <v>1</v>
      </c>
      <c r="B203" s="542" t="s">
        <v>243</v>
      </c>
      <c r="C203" s="543" t="s">
        <v>228</v>
      </c>
      <c r="D203" s="544" t="s">
        <v>3</v>
      </c>
      <c r="E203" s="545">
        <v>312</v>
      </c>
      <c r="F203" s="547"/>
      <c r="G203" s="399"/>
      <c r="H203" s="54"/>
      <c r="I203" s="55"/>
    </row>
    <row r="204" spans="1:9" s="56" customFormat="1" ht="21" x14ac:dyDescent="0.25">
      <c r="A204" s="541">
        <v>1</v>
      </c>
      <c r="B204" s="542" t="s">
        <v>256</v>
      </c>
      <c r="C204" s="543" t="s">
        <v>247</v>
      </c>
      <c r="D204" s="544" t="s">
        <v>1</v>
      </c>
      <c r="E204" s="545">
        <v>312</v>
      </c>
      <c r="F204" s="547"/>
      <c r="G204" s="399"/>
      <c r="H204" s="54"/>
      <c r="I204" s="55"/>
    </row>
    <row r="205" spans="1:9" s="56" customFormat="1" ht="21" x14ac:dyDescent="0.25">
      <c r="A205" s="541">
        <v>2</v>
      </c>
      <c r="B205" s="542" t="s">
        <v>238</v>
      </c>
      <c r="C205" s="543" t="s">
        <v>234</v>
      </c>
      <c r="D205" s="544" t="s">
        <v>245</v>
      </c>
      <c r="E205" s="545">
        <v>298</v>
      </c>
      <c r="F205" s="547"/>
      <c r="G205" s="399"/>
      <c r="H205" s="54"/>
      <c r="I205" s="55"/>
    </row>
    <row r="206" spans="1:9" s="56" customFormat="1" ht="21" x14ac:dyDescent="0.25">
      <c r="A206" s="541">
        <v>2</v>
      </c>
      <c r="B206" s="542" t="s">
        <v>256</v>
      </c>
      <c r="C206" s="543" t="s">
        <v>230</v>
      </c>
      <c r="D206" s="544" t="s">
        <v>1</v>
      </c>
      <c r="E206" s="545">
        <v>289</v>
      </c>
      <c r="F206" s="547"/>
      <c r="G206" s="399"/>
      <c r="H206" s="54"/>
      <c r="I206" s="55"/>
    </row>
    <row r="207" spans="1:9" s="56" customFormat="1" ht="21" x14ac:dyDescent="0.25">
      <c r="A207" s="541">
        <v>2</v>
      </c>
      <c r="B207" s="542" t="s">
        <v>231</v>
      </c>
      <c r="C207" s="543" t="s">
        <v>234</v>
      </c>
      <c r="D207" s="544" t="s">
        <v>245</v>
      </c>
      <c r="E207" s="545">
        <v>253</v>
      </c>
      <c r="F207" s="547"/>
      <c r="G207" s="399"/>
      <c r="H207" s="54"/>
      <c r="I207" s="55"/>
    </row>
    <row r="208" spans="1:9" s="56" customFormat="1" ht="21" x14ac:dyDescent="0.25">
      <c r="A208" s="541">
        <v>1</v>
      </c>
      <c r="B208" s="542" t="s">
        <v>238</v>
      </c>
      <c r="C208" s="543" t="s">
        <v>230</v>
      </c>
      <c r="D208" s="544" t="s">
        <v>245</v>
      </c>
      <c r="E208" s="545">
        <v>243</v>
      </c>
      <c r="F208" s="547"/>
      <c r="G208" s="399"/>
      <c r="H208" s="54"/>
      <c r="I208" s="55"/>
    </row>
    <row r="209" spans="1:9" s="56" customFormat="1" ht="21" x14ac:dyDescent="0.25">
      <c r="A209" s="541">
        <v>2</v>
      </c>
      <c r="B209" s="542" t="s">
        <v>246</v>
      </c>
      <c r="C209" s="543" t="s">
        <v>230</v>
      </c>
      <c r="D209" s="544" t="s">
        <v>245</v>
      </c>
      <c r="E209" s="545">
        <v>243</v>
      </c>
      <c r="F209" s="547"/>
      <c r="G209" s="399"/>
      <c r="H209" s="54"/>
      <c r="I209" s="55"/>
    </row>
    <row r="210" spans="1:9" s="56" customFormat="1" ht="21" x14ac:dyDescent="0.25">
      <c r="A210" s="541">
        <v>1</v>
      </c>
      <c r="B210" s="542" t="s">
        <v>250</v>
      </c>
      <c r="C210" s="543" t="s">
        <v>253</v>
      </c>
      <c r="D210" s="544" t="s">
        <v>237</v>
      </c>
      <c r="E210" s="545">
        <v>243</v>
      </c>
      <c r="F210" s="547"/>
      <c r="G210" s="399"/>
      <c r="H210" s="54"/>
      <c r="I210" s="55"/>
    </row>
    <row r="211" spans="1:9" s="56" customFormat="1" ht="21" x14ac:dyDescent="0.25">
      <c r="A211" s="541">
        <v>1</v>
      </c>
      <c r="B211" s="542" t="s">
        <v>258</v>
      </c>
      <c r="C211" s="543" t="s">
        <v>253</v>
      </c>
      <c r="D211" s="544" t="s">
        <v>248</v>
      </c>
      <c r="E211" s="545">
        <v>243</v>
      </c>
      <c r="F211" s="547"/>
      <c r="G211" s="399"/>
      <c r="H211" s="54"/>
      <c r="I211" s="55"/>
    </row>
    <row r="212" spans="1:9" s="56" customFormat="1" ht="21" x14ac:dyDescent="0.25">
      <c r="A212" s="541">
        <v>1</v>
      </c>
      <c r="B212" s="542" t="s">
        <v>259</v>
      </c>
      <c r="C212" s="543" t="s">
        <v>257</v>
      </c>
      <c r="D212" s="544" t="s">
        <v>3</v>
      </c>
      <c r="E212" s="545">
        <v>234</v>
      </c>
      <c r="F212" s="547"/>
      <c r="G212" s="399"/>
      <c r="H212" s="54"/>
      <c r="I212" s="55"/>
    </row>
    <row r="213" spans="1:9" s="56" customFormat="1" ht="21" x14ac:dyDescent="0.25">
      <c r="A213" s="541">
        <v>1</v>
      </c>
      <c r="B213" s="542" t="s">
        <v>232</v>
      </c>
      <c r="C213" s="543" t="s">
        <v>244</v>
      </c>
      <c r="D213" s="544" t="s">
        <v>2</v>
      </c>
      <c r="E213" s="545">
        <v>234</v>
      </c>
      <c r="F213" s="547"/>
      <c r="G213" s="399"/>
      <c r="H213" s="54"/>
      <c r="I213" s="55"/>
    </row>
    <row r="214" spans="1:9" s="56" customFormat="1" ht="21" x14ac:dyDescent="0.25">
      <c r="A214" s="541">
        <v>2</v>
      </c>
      <c r="B214" s="542" t="s">
        <v>232</v>
      </c>
      <c r="C214" s="543" t="s">
        <v>241</v>
      </c>
      <c r="D214" s="544" t="s">
        <v>235</v>
      </c>
      <c r="E214" s="545">
        <v>234</v>
      </c>
      <c r="F214" s="547"/>
      <c r="G214" s="399"/>
      <c r="H214" s="54"/>
      <c r="I214" s="55"/>
    </row>
    <row r="215" spans="1:9" s="56" customFormat="1" ht="21" x14ac:dyDescent="0.25">
      <c r="A215" s="541">
        <v>2</v>
      </c>
      <c r="B215" s="542" t="s">
        <v>250</v>
      </c>
      <c r="C215" s="543" t="s">
        <v>228</v>
      </c>
      <c r="D215" s="544" t="s">
        <v>3</v>
      </c>
      <c r="E215" s="545">
        <v>234</v>
      </c>
      <c r="F215" s="547"/>
      <c r="G215" s="399"/>
      <c r="H215" s="54"/>
      <c r="I215" s="55"/>
    </row>
    <row r="216" spans="1:9" s="56" customFormat="1" ht="21" x14ac:dyDescent="0.25">
      <c r="A216" s="541">
        <v>2</v>
      </c>
      <c r="B216" s="542" t="s">
        <v>250</v>
      </c>
      <c r="C216" s="543" t="s">
        <v>230</v>
      </c>
      <c r="D216" s="544" t="s">
        <v>1</v>
      </c>
      <c r="E216" s="545">
        <v>234</v>
      </c>
      <c r="F216" s="547"/>
      <c r="G216" s="399"/>
      <c r="H216" s="54"/>
      <c r="I216" s="55"/>
    </row>
    <row r="217" spans="1:9" s="56" customFormat="1" ht="21" x14ac:dyDescent="0.25">
      <c r="A217" s="541">
        <v>1</v>
      </c>
      <c r="B217" s="542" t="s">
        <v>256</v>
      </c>
      <c r="C217" s="543" t="s">
        <v>257</v>
      </c>
      <c r="D217" s="544" t="s">
        <v>235</v>
      </c>
      <c r="E217" s="545">
        <v>234</v>
      </c>
      <c r="F217" s="547"/>
      <c r="G217" s="399"/>
      <c r="H217" s="54"/>
      <c r="I217" s="55"/>
    </row>
    <row r="218" spans="1:9" s="56" customFormat="1" ht="21" x14ac:dyDescent="0.25">
      <c r="A218" s="541">
        <v>1</v>
      </c>
      <c r="B218" s="542" t="s">
        <v>256</v>
      </c>
      <c r="C218" s="543" t="s">
        <v>249</v>
      </c>
      <c r="D218" s="544" t="s">
        <v>242</v>
      </c>
      <c r="E218" s="545">
        <v>234</v>
      </c>
      <c r="F218" s="547"/>
      <c r="G218" s="399"/>
      <c r="H218" s="54"/>
      <c r="I218" s="55"/>
    </row>
    <row r="219" spans="1:9" s="56" customFormat="1" ht="21" x14ac:dyDescent="0.25">
      <c r="A219" s="541">
        <v>2</v>
      </c>
      <c r="B219" s="542" t="s">
        <v>256</v>
      </c>
      <c r="C219" s="543" t="s">
        <v>254</v>
      </c>
      <c r="D219" s="544" t="s">
        <v>2</v>
      </c>
      <c r="E219" s="545">
        <v>234</v>
      </c>
      <c r="F219" s="547"/>
      <c r="G219" s="399"/>
      <c r="H219" s="54"/>
      <c r="I219" s="55"/>
    </row>
    <row r="220" spans="1:9" s="56" customFormat="1" ht="21" x14ac:dyDescent="0.25">
      <c r="A220" s="541">
        <v>3</v>
      </c>
      <c r="B220" s="542" t="s">
        <v>256</v>
      </c>
      <c r="C220" s="543" t="s">
        <v>244</v>
      </c>
      <c r="D220" s="544" t="s">
        <v>240</v>
      </c>
      <c r="E220" s="545">
        <v>234</v>
      </c>
      <c r="F220" s="547"/>
      <c r="G220" s="399"/>
      <c r="H220" s="54"/>
      <c r="I220" s="55"/>
    </row>
    <row r="221" spans="1:9" s="56" customFormat="1" ht="21" x14ac:dyDescent="0.25">
      <c r="A221" s="541">
        <v>1</v>
      </c>
      <c r="B221" s="542" t="s">
        <v>243</v>
      </c>
      <c r="C221" s="543" t="s">
        <v>228</v>
      </c>
      <c r="D221" s="544" t="s">
        <v>229</v>
      </c>
      <c r="E221" s="545">
        <v>213</v>
      </c>
      <c r="F221" s="547"/>
      <c r="G221" s="399"/>
      <c r="H221" s="54"/>
      <c r="I221" s="55"/>
    </row>
    <row r="222" spans="1:9" s="56" customFormat="1" ht="21" x14ac:dyDescent="0.25">
      <c r="A222" s="541">
        <v>2</v>
      </c>
      <c r="B222" s="542" t="s">
        <v>231</v>
      </c>
      <c r="C222" s="543" t="s">
        <v>226</v>
      </c>
      <c r="D222" s="544" t="s">
        <v>229</v>
      </c>
      <c r="E222" s="545">
        <v>157</v>
      </c>
      <c r="F222" s="547"/>
      <c r="G222" s="399"/>
      <c r="H222" s="54"/>
      <c r="I222" s="55"/>
    </row>
    <row r="223" spans="1:9" s="56" customFormat="1" ht="21" x14ac:dyDescent="0.25">
      <c r="A223" s="541">
        <v>1</v>
      </c>
      <c r="B223" s="542" t="s">
        <v>233</v>
      </c>
      <c r="C223" s="543" t="s">
        <v>230</v>
      </c>
      <c r="D223" s="544" t="s">
        <v>3</v>
      </c>
      <c r="E223" s="545">
        <v>152</v>
      </c>
      <c r="F223" s="547"/>
      <c r="G223" s="399"/>
      <c r="H223" s="54"/>
      <c r="I223" s="55"/>
    </row>
    <row r="224" spans="1:9" s="56" customFormat="1" ht="21" x14ac:dyDescent="0.25">
      <c r="A224" s="541">
        <v>1</v>
      </c>
      <c r="B224" s="542" t="s">
        <v>259</v>
      </c>
      <c r="C224" s="543" t="s">
        <v>247</v>
      </c>
      <c r="D224" s="544" t="s">
        <v>229</v>
      </c>
      <c r="E224" s="545">
        <v>134</v>
      </c>
      <c r="F224" s="547"/>
      <c r="G224" s="399"/>
      <c r="H224" s="54"/>
      <c r="I224" s="55"/>
    </row>
    <row r="225" spans="1:9" s="56" customFormat="1" ht="21" x14ac:dyDescent="0.25">
      <c r="A225" s="541">
        <v>1</v>
      </c>
      <c r="B225" s="542" t="s">
        <v>231</v>
      </c>
      <c r="C225" s="543" t="s">
        <v>249</v>
      </c>
      <c r="D225" s="544" t="s">
        <v>235</v>
      </c>
      <c r="E225" s="545">
        <v>132</v>
      </c>
      <c r="F225" s="547"/>
      <c r="G225" s="399"/>
      <c r="H225" s="54"/>
      <c r="I225" s="55"/>
    </row>
    <row r="226" spans="1:9" s="56" customFormat="1" ht="21" x14ac:dyDescent="0.25">
      <c r="A226" s="541">
        <v>3</v>
      </c>
      <c r="B226" s="542" t="s">
        <v>250</v>
      </c>
      <c r="C226" s="543" t="s">
        <v>234</v>
      </c>
      <c r="D226" s="544" t="s">
        <v>245</v>
      </c>
      <c r="E226" s="545">
        <v>130</v>
      </c>
      <c r="F226" s="547"/>
      <c r="G226" s="399"/>
      <c r="H226" s="54"/>
      <c r="I226" s="55"/>
    </row>
    <row r="227" spans="1:9" s="56" customFormat="1" ht="21" x14ac:dyDescent="0.25">
      <c r="A227" s="541">
        <v>3</v>
      </c>
      <c r="B227" s="542" t="s">
        <v>250</v>
      </c>
      <c r="C227" s="543" t="s">
        <v>239</v>
      </c>
      <c r="D227" s="544" t="s">
        <v>242</v>
      </c>
      <c r="E227" s="545">
        <v>130</v>
      </c>
      <c r="F227" s="547"/>
      <c r="G227" s="399"/>
      <c r="H227" s="54"/>
      <c r="I227" s="55"/>
    </row>
    <row r="228" spans="1:9" s="56" customFormat="1" ht="21" x14ac:dyDescent="0.25">
      <c r="A228" s="541">
        <v>3</v>
      </c>
      <c r="B228" s="542" t="s">
        <v>250</v>
      </c>
      <c r="C228" s="543" t="s">
        <v>239</v>
      </c>
      <c r="D228" s="544" t="s">
        <v>255</v>
      </c>
      <c r="E228" s="545">
        <v>130</v>
      </c>
      <c r="F228" s="547"/>
      <c r="G228" s="399"/>
      <c r="H228" s="54"/>
      <c r="I228" s="55"/>
    </row>
    <row r="229" spans="1:9" s="56" customFormat="1" ht="21" x14ac:dyDescent="0.25">
      <c r="A229" s="541">
        <v>2</v>
      </c>
      <c r="B229" s="542" t="s">
        <v>258</v>
      </c>
      <c r="C229" s="543" t="s">
        <v>230</v>
      </c>
      <c r="D229" s="544" t="s">
        <v>252</v>
      </c>
      <c r="E229" s="545">
        <v>130</v>
      </c>
      <c r="F229" s="547"/>
      <c r="G229" s="399"/>
      <c r="H229" s="54"/>
      <c r="I229" s="55"/>
    </row>
    <row r="230" spans="1:9" s="56" customFormat="1" ht="21" x14ac:dyDescent="0.25">
      <c r="A230" s="541">
        <v>2</v>
      </c>
      <c r="B230" s="542" t="s">
        <v>232</v>
      </c>
      <c r="C230" s="543" t="s">
        <v>228</v>
      </c>
      <c r="D230" s="544" t="s">
        <v>255</v>
      </c>
      <c r="E230" s="545">
        <v>124</v>
      </c>
      <c r="F230" s="547"/>
      <c r="G230" s="399"/>
      <c r="H230" s="54"/>
      <c r="I230" s="55"/>
    </row>
    <row r="231" spans="1:9" s="56" customFormat="1" ht="21" x14ac:dyDescent="0.25">
      <c r="A231" s="541">
        <v>1</v>
      </c>
      <c r="B231" s="542" t="s">
        <v>243</v>
      </c>
      <c r="C231" s="543" t="s">
        <v>251</v>
      </c>
      <c r="D231" s="544" t="s">
        <v>237</v>
      </c>
      <c r="E231" s="545">
        <v>123</v>
      </c>
      <c r="F231" s="547"/>
      <c r="G231" s="399"/>
      <c r="H231" s="54"/>
      <c r="I231" s="55"/>
    </row>
    <row r="232" spans="1:9" s="56" customFormat="1" ht="21" x14ac:dyDescent="0.25">
      <c r="A232" s="541">
        <v>1</v>
      </c>
      <c r="B232" s="542" t="s">
        <v>256</v>
      </c>
      <c r="C232" s="543" t="s">
        <v>234</v>
      </c>
      <c r="D232" s="544" t="s">
        <v>245</v>
      </c>
      <c r="E232" s="545">
        <v>123</v>
      </c>
      <c r="F232" s="547"/>
      <c r="G232" s="399"/>
      <c r="H232" s="54"/>
      <c r="I232" s="55"/>
    </row>
    <row r="233" spans="1:9" s="56" customFormat="1" ht="21" x14ac:dyDescent="0.25">
      <c r="A233" s="541">
        <v>1</v>
      </c>
      <c r="B233" s="542" t="s">
        <v>231</v>
      </c>
      <c r="C233" s="543" t="s">
        <v>257</v>
      </c>
      <c r="D233" s="544" t="s">
        <v>255</v>
      </c>
      <c r="E233" s="545">
        <v>123</v>
      </c>
      <c r="F233" s="547"/>
      <c r="G233" s="399"/>
      <c r="H233" s="54"/>
      <c r="I233" s="55"/>
    </row>
    <row r="234" spans="1:9" s="56" customFormat="1" ht="21" x14ac:dyDescent="0.25">
      <c r="A234" s="541">
        <v>2</v>
      </c>
      <c r="B234" s="542" t="s">
        <v>243</v>
      </c>
      <c r="C234" s="543" t="s">
        <v>230</v>
      </c>
      <c r="D234" s="544" t="s">
        <v>1</v>
      </c>
      <c r="E234" s="545">
        <v>109</v>
      </c>
      <c r="F234" s="547"/>
      <c r="G234" s="399"/>
      <c r="H234" s="54"/>
      <c r="I234" s="55"/>
    </row>
    <row r="235" spans="1:9" s="56" customFormat="1" ht="21" x14ac:dyDescent="0.25">
      <c r="A235" s="541">
        <v>1</v>
      </c>
      <c r="B235" s="542" t="s">
        <v>232</v>
      </c>
      <c r="C235" s="543" t="s">
        <v>251</v>
      </c>
      <c r="D235" s="544" t="s">
        <v>237</v>
      </c>
      <c r="E235" s="545">
        <v>98</v>
      </c>
      <c r="F235" s="547"/>
      <c r="G235" s="399"/>
      <c r="H235" s="54"/>
      <c r="I235" s="55"/>
    </row>
    <row r="236" spans="1:9" s="56" customFormat="1" ht="21" x14ac:dyDescent="0.25">
      <c r="A236" s="541">
        <v>2</v>
      </c>
      <c r="B236" s="542" t="s">
        <v>232</v>
      </c>
      <c r="C236" s="543" t="s">
        <v>249</v>
      </c>
      <c r="D236" s="544" t="s">
        <v>242</v>
      </c>
      <c r="E236" s="545">
        <v>89</v>
      </c>
      <c r="F236" s="547"/>
      <c r="G236" s="399"/>
      <c r="H236" s="54"/>
      <c r="I236" s="55"/>
    </row>
    <row r="237" spans="1:9" s="56" customFormat="1" ht="21" x14ac:dyDescent="0.25">
      <c r="A237" s="541">
        <v>2</v>
      </c>
      <c r="B237" s="542" t="s">
        <v>232</v>
      </c>
      <c r="C237" s="543" t="s">
        <v>230</v>
      </c>
      <c r="D237" s="544" t="s">
        <v>252</v>
      </c>
      <c r="E237" s="545">
        <v>87</v>
      </c>
      <c r="F237" s="547"/>
      <c r="G237" s="399"/>
      <c r="H237" s="54"/>
      <c r="I237" s="55"/>
    </row>
    <row r="238" spans="1:9" s="56" customFormat="1" ht="21" x14ac:dyDescent="0.25">
      <c r="A238" s="541">
        <v>1</v>
      </c>
      <c r="B238" s="542" t="s">
        <v>238</v>
      </c>
      <c r="C238" s="543" t="s">
        <v>236</v>
      </c>
      <c r="D238" s="544" t="s">
        <v>248</v>
      </c>
      <c r="E238" s="545">
        <v>87</v>
      </c>
      <c r="F238" s="547"/>
      <c r="G238" s="399"/>
      <c r="H238" s="54"/>
      <c r="I238" s="55"/>
    </row>
    <row r="239" spans="1:9" s="56" customFormat="1" ht="21" x14ac:dyDescent="0.25">
      <c r="A239" s="541">
        <v>1</v>
      </c>
      <c r="B239" s="542" t="s">
        <v>238</v>
      </c>
      <c r="C239" s="543" t="s">
        <v>244</v>
      </c>
      <c r="D239" s="544" t="s">
        <v>242</v>
      </c>
      <c r="E239" s="545">
        <v>87</v>
      </c>
      <c r="F239" s="547"/>
      <c r="G239" s="399"/>
      <c r="H239" s="54"/>
      <c r="I239" s="55"/>
    </row>
    <row r="240" spans="1:9" s="56" customFormat="1" ht="21" x14ac:dyDescent="0.25">
      <c r="A240" s="541">
        <v>1</v>
      </c>
      <c r="B240" s="542" t="s">
        <v>238</v>
      </c>
      <c r="C240" s="543" t="s">
        <v>254</v>
      </c>
      <c r="D240" s="544" t="s">
        <v>2</v>
      </c>
      <c r="E240" s="545">
        <v>87</v>
      </c>
      <c r="F240" s="547"/>
      <c r="G240" s="399"/>
      <c r="H240" s="54"/>
      <c r="I240" s="55"/>
    </row>
    <row r="241" spans="1:9" s="56" customFormat="1" ht="21" x14ac:dyDescent="0.25">
      <c r="A241" s="541">
        <v>1</v>
      </c>
      <c r="B241" s="542" t="s">
        <v>250</v>
      </c>
      <c r="C241" s="543" t="s">
        <v>241</v>
      </c>
      <c r="D241" s="544" t="s">
        <v>242</v>
      </c>
      <c r="E241" s="545">
        <v>87</v>
      </c>
      <c r="F241" s="547"/>
      <c r="G241" s="399"/>
      <c r="H241" s="54"/>
      <c r="I241" s="55"/>
    </row>
    <row r="242" spans="1:9" s="56" customFormat="1" ht="21" x14ac:dyDescent="0.25">
      <c r="A242" s="541">
        <v>1</v>
      </c>
      <c r="B242" s="542" t="s">
        <v>250</v>
      </c>
      <c r="C242" s="543" t="s">
        <v>236</v>
      </c>
      <c r="D242" s="544" t="s">
        <v>242</v>
      </c>
      <c r="E242" s="545">
        <v>87</v>
      </c>
      <c r="F242" s="547"/>
      <c r="G242" s="399"/>
      <c r="H242" s="54"/>
      <c r="I242" s="55"/>
    </row>
    <row r="243" spans="1:9" s="56" customFormat="1" ht="21" x14ac:dyDescent="0.25">
      <c r="A243" s="541">
        <v>2</v>
      </c>
      <c r="B243" s="542" t="s">
        <v>259</v>
      </c>
      <c r="C243" s="543" t="s">
        <v>251</v>
      </c>
      <c r="D243" s="544" t="s">
        <v>235</v>
      </c>
      <c r="E243" s="545">
        <v>86</v>
      </c>
      <c r="F243" s="547"/>
      <c r="G243" s="399"/>
      <c r="H243" s="54"/>
      <c r="I243" s="55"/>
    </row>
    <row r="244" spans="1:9" s="56" customFormat="1" ht="21" x14ac:dyDescent="0.25">
      <c r="A244" s="541">
        <v>2</v>
      </c>
      <c r="B244" s="542" t="s">
        <v>232</v>
      </c>
      <c r="C244" s="543" t="s">
        <v>234</v>
      </c>
      <c r="D244" s="544" t="s">
        <v>1</v>
      </c>
      <c r="E244" s="545">
        <v>86</v>
      </c>
      <c r="F244" s="547"/>
      <c r="G244" s="399"/>
      <c r="H244" s="54"/>
      <c r="I244" s="55"/>
    </row>
    <row r="245" spans="1:9" s="56" customFormat="1" ht="21" x14ac:dyDescent="0.25">
      <c r="A245" s="541">
        <v>1</v>
      </c>
      <c r="B245" s="542" t="s">
        <v>233</v>
      </c>
      <c r="C245" s="543" t="s">
        <v>226</v>
      </c>
      <c r="D245" s="544" t="s">
        <v>229</v>
      </c>
      <c r="E245" s="545">
        <v>86</v>
      </c>
      <c r="F245" s="547"/>
      <c r="G245" s="399"/>
      <c r="H245" s="54"/>
      <c r="I245" s="55"/>
    </row>
    <row r="246" spans="1:9" s="56" customFormat="1" ht="21" x14ac:dyDescent="0.25">
      <c r="A246" s="541">
        <v>2</v>
      </c>
      <c r="B246" s="542" t="s">
        <v>233</v>
      </c>
      <c r="C246" s="543" t="s">
        <v>226</v>
      </c>
      <c r="D246" s="544" t="s">
        <v>255</v>
      </c>
      <c r="E246" s="545">
        <v>86</v>
      </c>
      <c r="F246" s="547"/>
      <c r="G246" s="399"/>
      <c r="H246" s="54"/>
      <c r="I246" s="55"/>
    </row>
    <row r="247" spans="1:9" s="56" customFormat="1" ht="21" x14ac:dyDescent="0.25">
      <c r="A247" s="541">
        <v>2</v>
      </c>
      <c r="B247" s="542" t="s">
        <v>233</v>
      </c>
      <c r="C247" s="543" t="s">
        <v>254</v>
      </c>
      <c r="D247" s="544" t="s">
        <v>248</v>
      </c>
      <c r="E247" s="545">
        <v>86</v>
      </c>
      <c r="F247" s="547"/>
      <c r="G247" s="399"/>
      <c r="H247" s="54"/>
      <c r="I247" s="55"/>
    </row>
    <row r="248" spans="1:9" s="56" customFormat="1" ht="21" x14ac:dyDescent="0.25">
      <c r="A248" s="541">
        <v>2</v>
      </c>
      <c r="B248" s="542" t="s">
        <v>233</v>
      </c>
      <c r="C248" s="543" t="s">
        <v>249</v>
      </c>
      <c r="D248" s="544" t="s">
        <v>2</v>
      </c>
      <c r="E248" s="545">
        <v>86</v>
      </c>
      <c r="F248" s="547"/>
      <c r="G248" s="399"/>
      <c r="H248" s="54"/>
      <c r="I248" s="55"/>
    </row>
    <row r="249" spans="1:9" s="56" customFormat="1" ht="21" x14ac:dyDescent="0.25">
      <c r="A249" s="541">
        <v>3</v>
      </c>
      <c r="B249" s="542" t="s">
        <v>233</v>
      </c>
      <c r="C249" s="543" t="s">
        <v>230</v>
      </c>
      <c r="D249" s="544" t="s">
        <v>1</v>
      </c>
      <c r="E249" s="545">
        <v>86</v>
      </c>
      <c r="F249" s="547"/>
      <c r="G249" s="399"/>
      <c r="H249" s="54"/>
      <c r="I249" s="55"/>
    </row>
    <row r="250" spans="1:9" s="56" customFormat="1" ht="21" x14ac:dyDescent="0.25">
      <c r="A250" s="541">
        <v>2</v>
      </c>
      <c r="B250" s="542" t="s">
        <v>246</v>
      </c>
      <c r="C250" s="543" t="s">
        <v>251</v>
      </c>
      <c r="D250" s="544" t="s">
        <v>237</v>
      </c>
      <c r="E250" s="545">
        <v>86</v>
      </c>
      <c r="F250" s="547"/>
      <c r="G250" s="399"/>
      <c r="H250" s="54"/>
      <c r="I250" s="55"/>
    </row>
    <row r="251" spans="1:9" s="56" customFormat="1" ht="21" x14ac:dyDescent="0.25">
      <c r="A251" s="541">
        <v>1</v>
      </c>
      <c r="B251" s="542" t="s">
        <v>250</v>
      </c>
      <c r="C251" s="543" t="s">
        <v>241</v>
      </c>
      <c r="D251" s="544" t="s">
        <v>235</v>
      </c>
      <c r="E251" s="545">
        <v>86</v>
      </c>
      <c r="F251" s="547"/>
      <c r="G251" s="399"/>
      <c r="H251" s="54"/>
      <c r="I251" s="55"/>
    </row>
    <row r="252" spans="1:9" s="56" customFormat="1" ht="21" x14ac:dyDescent="0.25">
      <c r="A252" s="541">
        <v>2</v>
      </c>
      <c r="B252" s="542" t="s">
        <v>243</v>
      </c>
      <c r="C252" s="543" t="s">
        <v>226</v>
      </c>
      <c r="D252" s="544" t="s">
        <v>2</v>
      </c>
      <c r="E252" s="545">
        <v>86</v>
      </c>
      <c r="F252" s="547"/>
      <c r="G252" s="399"/>
      <c r="H252" s="54"/>
      <c r="I252" s="55"/>
    </row>
    <row r="253" spans="1:9" s="56" customFormat="1" ht="21" x14ac:dyDescent="0.25">
      <c r="A253" s="541">
        <v>1</v>
      </c>
      <c r="B253" s="542" t="s">
        <v>233</v>
      </c>
      <c r="C253" s="543" t="s">
        <v>239</v>
      </c>
      <c r="D253" s="544" t="s">
        <v>229</v>
      </c>
      <c r="E253" s="545">
        <v>84</v>
      </c>
      <c r="F253" s="547"/>
      <c r="G253" s="399"/>
      <c r="H253" s="54"/>
      <c r="I253" s="55"/>
    </row>
    <row r="254" spans="1:9" s="56" customFormat="1" ht="21" x14ac:dyDescent="0.25">
      <c r="A254" s="541">
        <v>2</v>
      </c>
      <c r="B254" s="542" t="s">
        <v>243</v>
      </c>
      <c r="C254" s="543" t="s">
        <v>228</v>
      </c>
      <c r="D254" s="544" t="s">
        <v>3</v>
      </c>
      <c r="E254" s="545">
        <v>81</v>
      </c>
      <c r="F254" s="547"/>
      <c r="G254" s="399"/>
      <c r="H254" s="54"/>
      <c r="I254" s="55"/>
    </row>
    <row r="255" spans="1:9" s="56" customFormat="1" ht="21" x14ac:dyDescent="0.25">
      <c r="A255" s="541">
        <v>2</v>
      </c>
      <c r="B255" s="542" t="s">
        <v>227</v>
      </c>
      <c r="C255" s="543" t="s">
        <v>230</v>
      </c>
      <c r="D255" s="544" t="s">
        <v>252</v>
      </c>
      <c r="E255" s="545">
        <v>80</v>
      </c>
      <c r="F255" s="547"/>
      <c r="G255" s="399"/>
      <c r="H255" s="54"/>
      <c r="I255" s="55"/>
    </row>
    <row r="256" spans="1:9" s="56" customFormat="1" ht="21" x14ac:dyDescent="0.25">
      <c r="A256" s="541">
        <v>3</v>
      </c>
      <c r="B256" s="542" t="s">
        <v>227</v>
      </c>
      <c r="C256" s="543" t="s">
        <v>253</v>
      </c>
      <c r="D256" s="544" t="s">
        <v>248</v>
      </c>
      <c r="E256" s="545">
        <v>80</v>
      </c>
      <c r="F256" s="547"/>
      <c r="G256" s="399"/>
      <c r="H256" s="54"/>
      <c r="I256" s="55"/>
    </row>
    <row r="257" spans="1:9" s="56" customFormat="1" ht="21" x14ac:dyDescent="0.25">
      <c r="A257" s="541">
        <v>1</v>
      </c>
      <c r="B257" s="542" t="s">
        <v>243</v>
      </c>
      <c r="C257" s="543" t="s">
        <v>247</v>
      </c>
      <c r="D257" s="544" t="s">
        <v>1</v>
      </c>
      <c r="E257" s="545">
        <v>80</v>
      </c>
      <c r="F257" s="547"/>
      <c r="G257" s="399"/>
      <c r="H257" s="54"/>
      <c r="I257" s="55"/>
    </row>
    <row r="258" spans="1:9" s="56" customFormat="1" ht="21" x14ac:dyDescent="0.25">
      <c r="A258" s="541">
        <v>1</v>
      </c>
      <c r="B258" s="542" t="s">
        <v>243</v>
      </c>
      <c r="C258" s="543" t="s">
        <v>257</v>
      </c>
      <c r="D258" s="544" t="s">
        <v>235</v>
      </c>
      <c r="E258" s="545">
        <v>80</v>
      </c>
      <c r="F258" s="547"/>
      <c r="G258" s="399"/>
      <c r="H258" s="54"/>
      <c r="I258" s="55"/>
    </row>
    <row r="259" spans="1:9" s="56" customFormat="1" ht="21" x14ac:dyDescent="0.25">
      <c r="A259" s="541">
        <v>2</v>
      </c>
      <c r="B259" s="542" t="s">
        <v>246</v>
      </c>
      <c r="C259" s="543" t="s">
        <v>230</v>
      </c>
      <c r="D259" s="544" t="s">
        <v>3</v>
      </c>
      <c r="E259" s="545">
        <v>78</v>
      </c>
      <c r="F259" s="547"/>
      <c r="G259" s="399"/>
      <c r="H259" s="54"/>
      <c r="I259" s="55"/>
    </row>
    <row r="260" spans="1:9" s="56" customFormat="1" ht="21" x14ac:dyDescent="0.25">
      <c r="A260" s="541">
        <v>1</v>
      </c>
      <c r="B260" s="542" t="s">
        <v>232</v>
      </c>
      <c r="C260" s="543" t="s">
        <v>254</v>
      </c>
      <c r="D260" s="544" t="s">
        <v>240</v>
      </c>
      <c r="E260" s="545">
        <v>76</v>
      </c>
      <c r="F260" s="547"/>
      <c r="G260" s="399"/>
      <c r="H260" s="54"/>
      <c r="I260" s="55"/>
    </row>
    <row r="261" spans="1:9" s="56" customFormat="1" ht="21" x14ac:dyDescent="0.25">
      <c r="A261" s="541">
        <v>2</v>
      </c>
      <c r="B261" s="542" t="s">
        <v>232</v>
      </c>
      <c r="C261" s="543" t="s">
        <v>244</v>
      </c>
      <c r="D261" s="544" t="s">
        <v>240</v>
      </c>
      <c r="E261" s="545">
        <v>76</v>
      </c>
      <c r="F261" s="547"/>
      <c r="G261" s="399"/>
      <c r="H261" s="54"/>
      <c r="I261" s="55"/>
    </row>
    <row r="262" spans="1:9" s="56" customFormat="1" ht="21" x14ac:dyDescent="0.25">
      <c r="A262" s="541">
        <v>1</v>
      </c>
      <c r="B262" s="542" t="s">
        <v>238</v>
      </c>
      <c r="C262" s="543" t="s">
        <v>234</v>
      </c>
      <c r="D262" s="544" t="s">
        <v>237</v>
      </c>
      <c r="E262" s="545">
        <v>76</v>
      </c>
      <c r="F262" s="547"/>
      <c r="G262" s="399"/>
      <c r="H262" s="54"/>
      <c r="I262" s="55"/>
    </row>
    <row r="263" spans="1:9" s="56" customFormat="1" ht="21" x14ac:dyDescent="0.25">
      <c r="A263" s="541">
        <v>2</v>
      </c>
      <c r="B263" s="542" t="s">
        <v>259</v>
      </c>
      <c r="C263" s="543" t="s">
        <v>254</v>
      </c>
      <c r="D263" s="544" t="s">
        <v>1</v>
      </c>
      <c r="E263" s="545">
        <v>75</v>
      </c>
      <c r="F263" s="547"/>
      <c r="G263" s="399"/>
      <c r="H263" s="54"/>
      <c r="I263" s="55"/>
    </row>
    <row r="264" spans="1:9" s="56" customFormat="1" ht="21" x14ac:dyDescent="0.25">
      <c r="A264" s="541">
        <v>3</v>
      </c>
      <c r="B264" s="542" t="s">
        <v>259</v>
      </c>
      <c r="C264" s="543" t="s">
        <v>230</v>
      </c>
      <c r="D264" s="544" t="s">
        <v>1</v>
      </c>
      <c r="E264" s="545">
        <v>75</v>
      </c>
      <c r="F264" s="547"/>
      <c r="G264" s="399"/>
      <c r="H264" s="54"/>
      <c r="I264" s="55"/>
    </row>
    <row r="265" spans="1:9" s="56" customFormat="1" ht="21" x14ac:dyDescent="0.25">
      <c r="A265" s="541">
        <v>1</v>
      </c>
      <c r="B265" s="542" t="s">
        <v>246</v>
      </c>
      <c r="C265" s="543" t="s">
        <v>247</v>
      </c>
      <c r="D265" s="544" t="s">
        <v>245</v>
      </c>
      <c r="E265" s="545">
        <v>75</v>
      </c>
      <c r="F265" s="547"/>
      <c r="G265" s="399"/>
      <c r="H265" s="54"/>
      <c r="I265" s="55"/>
    </row>
    <row r="266" spans="1:9" s="56" customFormat="1" ht="21" x14ac:dyDescent="0.25">
      <c r="A266" s="541">
        <v>1</v>
      </c>
      <c r="B266" s="542" t="s">
        <v>233</v>
      </c>
      <c r="C266" s="543" t="s">
        <v>244</v>
      </c>
      <c r="D266" s="544" t="s">
        <v>2</v>
      </c>
      <c r="E266" s="545">
        <v>73</v>
      </c>
      <c r="F266" s="547"/>
      <c r="G266" s="399"/>
      <c r="H266" s="54"/>
      <c r="I266" s="55"/>
    </row>
    <row r="267" spans="1:9" s="56" customFormat="1" ht="21" x14ac:dyDescent="0.25">
      <c r="A267" s="541">
        <v>2</v>
      </c>
      <c r="B267" s="542" t="s">
        <v>233</v>
      </c>
      <c r="C267" s="543" t="s">
        <v>234</v>
      </c>
      <c r="D267" s="544" t="s">
        <v>245</v>
      </c>
      <c r="E267" s="545">
        <v>73</v>
      </c>
      <c r="F267" s="547"/>
      <c r="G267" s="399"/>
      <c r="H267" s="54"/>
      <c r="I267" s="55"/>
    </row>
    <row r="268" spans="1:9" s="56" customFormat="1" ht="21" x14ac:dyDescent="0.25">
      <c r="A268" s="541">
        <v>2</v>
      </c>
      <c r="B268" s="542" t="s">
        <v>233</v>
      </c>
      <c r="C268" s="543" t="s">
        <v>257</v>
      </c>
      <c r="D268" s="544" t="s">
        <v>242</v>
      </c>
      <c r="E268" s="545">
        <v>73</v>
      </c>
      <c r="F268" s="547"/>
      <c r="G268" s="399"/>
      <c r="H268" s="54"/>
      <c r="I268" s="55"/>
    </row>
    <row r="269" spans="1:9" s="56" customFormat="1" ht="21" x14ac:dyDescent="0.25">
      <c r="A269" s="541">
        <v>2</v>
      </c>
      <c r="B269" s="542" t="s">
        <v>233</v>
      </c>
      <c r="C269" s="543" t="s">
        <v>253</v>
      </c>
      <c r="D269" s="544" t="s">
        <v>2</v>
      </c>
      <c r="E269" s="545">
        <v>73</v>
      </c>
      <c r="F269" s="547"/>
      <c r="G269" s="399"/>
      <c r="H269" s="54"/>
      <c r="I269" s="55"/>
    </row>
    <row r="270" spans="1:9" s="56" customFormat="1" ht="21" x14ac:dyDescent="0.25">
      <c r="A270" s="541">
        <v>3</v>
      </c>
      <c r="B270" s="542" t="s">
        <v>233</v>
      </c>
      <c r="C270" s="543" t="s">
        <v>230</v>
      </c>
      <c r="D270" s="544" t="s">
        <v>2</v>
      </c>
      <c r="E270" s="545">
        <v>73</v>
      </c>
      <c r="F270" s="547"/>
      <c r="G270" s="399"/>
      <c r="H270" s="54"/>
      <c r="I270" s="55"/>
    </row>
    <row r="271" spans="1:9" s="56" customFormat="1" ht="21" x14ac:dyDescent="0.25">
      <c r="A271" s="541">
        <v>1</v>
      </c>
      <c r="B271" s="542" t="s">
        <v>227</v>
      </c>
      <c r="C271" s="543" t="s">
        <v>241</v>
      </c>
      <c r="D271" s="544" t="s">
        <v>242</v>
      </c>
      <c r="E271" s="545">
        <v>73</v>
      </c>
      <c r="F271" s="547"/>
      <c r="G271" s="399"/>
      <c r="H271" s="54"/>
      <c r="I271" s="55"/>
    </row>
    <row r="272" spans="1:9" s="56" customFormat="1" ht="21" x14ac:dyDescent="0.25">
      <c r="A272" s="541">
        <v>2</v>
      </c>
      <c r="B272" s="542" t="s">
        <v>227</v>
      </c>
      <c r="C272" s="543" t="s">
        <v>226</v>
      </c>
      <c r="D272" s="544" t="s">
        <v>255</v>
      </c>
      <c r="E272" s="545">
        <v>73</v>
      </c>
      <c r="F272" s="547"/>
      <c r="G272" s="399"/>
      <c r="H272" s="54"/>
      <c r="I272" s="55"/>
    </row>
    <row r="273" spans="1:9" s="56" customFormat="1" ht="21" x14ac:dyDescent="0.25">
      <c r="A273" s="541">
        <v>2</v>
      </c>
      <c r="B273" s="542" t="s">
        <v>227</v>
      </c>
      <c r="C273" s="543" t="s">
        <v>249</v>
      </c>
      <c r="D273" s="544" t="s">
        <v>235</v>
      </c>
      <c r="E273" s="545">
        <v>73</v>
      </c>
      <c r="F273" s="547"/>
      <c r="G273" s="399"/>
      <c r="H273" s="54"/>
      <c r="I273" s="55"/>
    </row>
    <row r="274" spans="1:9" s="56" customFormat="1" ht="21" x14ac:dyDescent="0.25">
      <c r="A274" s="541">
        <v>2</v>
      </c>
      <c r="B274" s="542" t="s">
        <v>232</v>
      </c>
      <c r="C274" s="543" t="s">
        <v>253</v>
      </c>
      <c r="D274" s="544" t="s">
        <v>237</v>
      </c>
      <c r="E274" s="545">
        <v>67</v>
      </c>
      <c r="F274" s="547"/>
      <c r="G274" s="399"/>
      <c r="H274" s="54"/>
      <c r="I274" s="55"/>
    </row>
    <row r="275" spans="1:9" s="56" customFormat="1" ht="21" x14ac:dyDescent="0.25">
      <c r="A275" s="541">
        <v>1</v>
      </c>
      <c r="B275" s="542" t="s">
        <v>225</v>
      </c>
      <c r="C275" s="543" t="s">
        <v>226</v>
      </c>
      <c r="D275" s="544" t="s">
        <v>255</v>
      </c>
      <c r="E275" s="545">
        <v>67</v>
      </c>
      <c r="F275" s="547"/>
      <c r="G275" s="399"/>
      <c r="H275" s="54"/>
      <c r="I275" s="55"/>
    </row>
    <row r="276" spans="1:9" s="56" customFormat="1" ht="21" x14ac:dyDescent="0.25">
      <c r="A276" s="541">
        <v>1</v>
      </c>
      <c r="B276" s="542" t="s">
        <v>250</v>
      </c>
      <c r="C276" s="543" t="s">
        <v>228</v>
      </c>
      <c r="D276" s="544" t="s">
        <v>255</v>
      </c>
      <c r="E276" s="545">
        <v>67</v>
      </c>
      <c r="F276" s="547"/>
      <c r="G276" s="399"/>
      <c r="H276" s="54"/>
      <c r="I276" s="55"/>
    </row>
    <row r="277" spans="1:9" s="56" customFormat="1" ht="21" x14ac:dyDescent="0.25">
      <c r="A277" s="541">
        <v>1</v>
      </c>
      <c r="B277" s="542" t="s">
        <v>232</v>
      </c>
      <c r="C277" s="543" t="s">
        <v>226</v>
      </c>
      <c r="D277" s="544" t="s">
        <v>2</v>
      </c>
      <c r="E277" s="545">
        <v>65</v>
      </c>
      <c r="F277" s="547"/>
      <c r="G277" s="399"/>
      <c r="H277" s="54"/>
      <c r="I277" s="55"/>
    </row>
    <row r="278" spans="1:9" s="56" customFormat="1" ht="21" x14ac:dyDescent="0.25">
      <c r="A278" s="541">
        <v>2</v>
      </c>
      <c r="B278" s="542" t="s">
        <v>232</v>
      </c>
      <c r="C278" s="543" t="s">
        <v>230</v>
      </c>
      <c r="D278" s="544" t="s">
        <v>252</v>
      </c>
      <c r="E278" s="545">
        <v>65</v>
      </c>
      <c r="F278" s="547"/>
      <c r="G278" s="399"/>
      <c r="H278" s="54"/>
      <c r="I278" s="55"/>
    </row>
    <row r="279" spans="1:9" s="56" customFormat="1" ht="21" x14ac:dyDescent="0.25">
      <c r="A279" s="541">
        <v>2</v>
      </c>
      <c r="B279" s="542" t="s">
        <v>232</v>
      </c>
      <c r="C279" s="543" t="s">
        <v>257</v>
      </c>
      <c r="D279" s="544" t="s">
        <v>242</v>
      </c>
      <c r="E279" s="545">
        <v>65</v>
      </c>
      <c r="F279" s="547"/>
      <c r="G279" s="399"/>
      <c r="H279" s="54"/>
      <c r="I279" s="55"/>
    </row>
    <row r="280" spans="1:9" s="56" customFormat="1" ht="21" x14ac:dyDescent="0.25">
      <c r="A280" s="541">
        <v>2</v>
      </c>
      <c r="B280" s="542" t="s">
        <v>225</v>
      </c>
      <c r="C280" s="543" t="s">
        <v>251</v>
      </c>
      <c r="D280" s="544" t="s">
        <v>237</v>
      </c>
      <c r="E280" s="545">
        <v>65</v>
      </c>
      <c r="F280" s="547"/>
      <c r="G280" s="399"/>
      <c r="H280" s="54"/>
      <c r="I280" s="55"/>
    </row>
    <row r="281" spans="1:9" s="56" customFormat="1" ht="21" x14ac:dyDescent="0.25">
      <c r="A281" s="541">
        <v>3</v>
      </c>
      <c r="B281" s="542" t="s">
        <v>225</v>
      </c>
      <c r="C281" s="543" t="s">
        <v>226</v>
      </c>
      <c r="D281" s="544" t="s">
        <v>235</v>
      </c>
      <c r="E281" s="545">
        <v>65</v>
      </c>
      <c r="F281" s="547"/>
      <c r="G281" s="399"/>
      <c r="H281" s="54"/>
      <c r="I281" s="55"/>
    </row>
    <row r="282" spans="1:9" s="56" customFormat="1" ht="21" x14ac:dyDescent="0.25">
      <c r="A282" s="541">
        <v>1</v>
      </c>
      <c r="B282" s="542" t="s">
        <v>238</v>
      </c>
      <c r="C282" s="543" t="s">
        <v>249</v>
      </c>
      <c r="D282" s="544" t="s">
        <v>235</v>
      </c>
      <c r="E282" s="545">
        <v>65</v>
      </c>
      <c r="F282" s="547"/>
      <c r="G282" s="399"/>
      <c r="H282" s="54"/>
      <c r="I282" s="55"/>
    </row>
    <row r="283" spans="1:9" s="56" customFormat="1" ht="21" x14ac:dyDescent="0.25">
      <c r="A283" s="541">
        <v>1</v>
      </c>
      <c r="B283" s="542" t="s">
        <v>238</v>
      </c>
      <c r="C283" s="543" t="s">
        <v>228</v>
      </c>
      <c r="D283" s="544" t="s">
        <v>3</v>
      </c>
      <c r="E283" s="545">
        <v>65</v>
      </c>
      <c r="F283" s="547"/>
      <c r="G283" s="399"/>
      <c r="H283" s="54"/>
      <c r="I283" s="55"/>
    </row>
    <row r="284" spans="1:9" s="56" customFormat="1" ht="21" x14ac:dyDescent="0.25">
      <c r="A284" s="541">
        <v>1</v>
      </c>
      <c r="B284" s="542" t="s">
        <v>238</v>
      </c>
      <c r="C284" s="543" t="s">
        <v>226</v>
      </c>
      <c r="D284" s="544" t="s">
        <v>242</v>
      </c>
      <c r="E284" s="545">
        <v>65</v>
      </c>
      <c r="F284" s="547"/>
      <c r="G284" s="399"/>
      <c r="H284" s="54"/>
      <c r="I284" s="55"/>
    </row>
    <row r="285" spans="1:9" s="56" customFormat="1" ht="21" x14ac:dyDescent="0.25">
      <c r="A285" s="541">
        <v>1</v>
      </c>
      <c r="B285" s="542" t="s">
        <v>238</v>
      </c>
      <c r="C285" s="543" t="s">
        <v>253</v>
      </c>
      <c r="D285" s="544" t="s">
        <v>248</v>
      </c>
      <c r="E285" s="545">
        <v>65</v>
      </c>
      <c r="F285" s="547"/>
      <c r="G285" s="399"/>
      <c r="H285" s="54"/>
      <c r="I285" s="55"/>
    </row>
    <row r="286" spans="1:9" s="56" customFormat="1" ht="21" x14ac:dyDescent="0.25">
      <c r="A286" s="541">
        <v>1</v>
      </c>
      <c r="B286" s="542" t="s">
        <v>238</v>
      </c>
      <c r="C286" s="543" t="s">
        <v>241</v>
      </c>
      <c r="D286" s="544" t="s">
        <v>240</v>
      </c>
      <c r="E286" s="545">
        <v>65</v>
      </c>
      <c r="F286" s="547"/>
      <c r="G286" s="399"/>
      <c r="H286" s="54"/>
      <c r="I286" s="55"/>
    </row>
    <row r="287" spans="1:9" s="56" customFormat="1" ht="21" x14ac:dyDescent="0.25">
      <c r="A287" s="541">
        <v>1</v>
      </c>
      <c r="B287" s="542" t="s">
        <v>238</v>
      </c>
      <c r="C287" s="543" t="s">
        <v>247</v>
      </c>
      <c r="D287" s="544" t="s">
        <v>252</v>
      </c>
      <c r="E287" s="545">
        <v>65</v>
      </c>
      <c r="F287" s="547"/>
      <c r="G287" s="399"/>
      <c r="H287" s="54"/>
      <c r="I287" s="55"/>
    </row>
    <row r="288" spans="1:9" s="56" customFormat="1" ht="21" x14ac:dyDescent="0.25">
      <c r="A288" s="541">
        <v>1</v>
      </c>
      <c r="B288" s="542" t="s">
        <v>238</v>
      </c>
      <c r="C288" s="543" t="s">
        <v>244</v>
      </c>
      <c r="D288" s="544" t="s">
        <v>240</v>
      </c>
      <c r="E288" s="545">
        <v>65</v>
      </c>
      <c r="F288" s="547"/>
      <c r="G288" s="399"/>
      <c r="H288" s="54"/>
      <c r="I288" s="55"/>
    </row>
    <row r="289" spans="1:9" s="56" customFormat="1" ht="21" x14ac:dyDescent="0.25">
      <c r="A289" s="541">
        <v>1</v>
      </c>
      <c r="B289" s="542" t="s">
        <v>246</v>
      </c>
      <c r="C289" s="543" t="s">
        <v>257</v>
      </c>
      <c r="D289" s="544" t="s">
        <v>242</v>
      </c>
      <c r="E289" s="545">
        <v>65</v>
      </c>
      <c r="F289" s="547"/>
      <c r="G289" s="399"/>
      <c r="H289" s="54"/>
      <c r="I289" s="55"/>
    </row>
    <row r="290" spans="1:9" s="56" customFormat="1" ht="21" x14ac:dyDescent="0.25">
      <c r="A290" s="541">
        <v>1</v>
      </c>
      <c r="B290" s="542" t="s">
        <v>246</v>
      </c>
      <c r="C290" s="543" t="s">
        <v>236</v>
      </c>
      <c r="D290" s="544" t="s">
        <v>237</v>
      </c>
      <c r="E290" s="545">
        <v>65</v>
      </c>
      <c r="F290" s="547"/>
      <c r="G290" s="399"/>
      <c r="H290" s="54"/>
      <c r="I290" s="55"/>
    </row>
    <row r="291" spans="1:9" s="56" customFormat="1" ht="21" x14ac:dyDescent="0.25">
      <c r="A291" s="541">
        <v>1</v>
      </c>
      <c r="B291" s="542" t="s">
        <v>250</v>
      </c>
      <c r="C291" s="543" t="s">
        <v>249</v>
      </c>
      <c r="D291" s="544" t="s">
        <v>235</v>
      </c>
      <c r="E291" s="545">
        <v>65</v>
      </c>
      <c r="F291" s="547"/>
      <c r="G291" s="399"/>
      <c r="H291" s="54"/>
      <c r="I291" s="55"/>
    </row>
    <row r="292" spans="1:9" s="56" customFormat="1" ht="21" x14ac:dyDescent="0.25">
      <c r="A292" s="541">
        <v>3</v>
      </c>
      <c r="B292" s="542" t="s">
        <v>250</v>
      </c>
      <c r="C292" s="543" t="s">
        <v>230</v>
      </c>
      <c r="D292" s="544" t="s">
        <v>252</v>
      </c>
      <c r="E292" s="545">
        <v>65</v>
      </c>
      <c r="F292" s="547"/>
      <c r="G292" s="399"/>
      <c r="H292" s="54"/>
      <c r="I292" s="55"/>
    </row>
    <row r="293" spans="1:9" s="56" customFormat="1" ht="21" x14ac:dyDescent="0.25">
      <c r="A293" s="541">
        <v>1</v>
      </c>
      <c r="B293" s="542" t="s">
        <v>227</v>
      </c>
      <c r="C293" s="543" t="s">
        <v>234</v>
      </c>
      <c r="D293" s="544" t="s">
        <v>245</v>
      </c>
      <c r="E293" s="545">
        <v>65</v>
      </c>
      <c r="F293" s="547"/>
      <c r="G293" s="399"/>
      <c r="H293" s="54"/>
      <c r="I293" s="55"/>
    </row>
    <row r="294" spans="1:9" s="56" customFormat="1" ht="21" x14ac:dyDescent="0.25">
      <c r="A294" s="541">
        <v>2</v>
      </c>
      <c r="B294" s="542" t="s">
        <v>231</v>
      </c>
      <c r="C294" s="543" t="s">
        <v>253</v>
      </c>
      <c r="D294" s="544" t="s">
        <v>237</v>
      </c>
      <c r="E294" s="545">
        <v>65</v>
      </c>
      <c r="F294" s="547"/>
      <c r="G294" s="399"/>
      <c r="H294" s="54"/>
      <c r="I294" s="55"/>
    </row>
    <row r="295" spans="1:9" s="56" customFormat="1" ht="21" x14ac:dyDescent="0.25">
      <c r="A295" s="541">
        <v>1</v>
      </c>
      <c r="B295" s="542" t="s">
        <v>258</v>
      </c>
      <c r="C295" s="543" t="s">
        <v>247</v>
      </c>
      <c r="D295" s="544" t="s">
        <v>255</v>
      </c>
      <c r="E295" s="545">
        <v>65</v>
      </c>
      <c r="F295" s="547"/>
      <c r="G295" s="399"/>
      <c r="H295" s="54"/>
      <c r="I295" s="55"/>
    </row>
    <row r="296" spans="1:9" s="56" customFormat="1" ht="21" x14ac:dyDescent="0.25">
      <c r="A296" s="541">
        <v>2</v>
      </c>
      <c r="B296" s="542" t="s">
        <v>232</v>
      </c>
      <c r="C296" s="543" t="s">
        <v>230</v>
      </c>
      <c r="D296" s="544" t="s">
        <v>3</v>
      </c>
      <c r="E296" s="545">
        <v>64</v>
      </c>
      <c r="F296" s="547"/>
      <c r="G296" s="399"/>
      <c r="H296" s="54"/>
      <c r="I296" s="55"/>
    </row>
    <row r="297" spans="1:9" s="56" customFormat="1" ht="21" x14ac:dyDescent="0.25">
      <c r="A297" s="541">
        <v>2</v>
      </c>
      <c r="B297" s="542" t="s">
        <v>246</v>
      </c>
      <c r="C297" s="543" t="s">
        <v>244</v>
      </c>
      <c r="D297" s="544" t="s">
        <v>2</v>
      </c>
      <c r="E297" s="545">
        <v>64</v>
      </c>
      <c r="F297" s="547"/>
      <c r="G297" s="399"/>
      <c r="H297" s="54"/>
      <c r="I297" s="55"/>
    </row>
    <row r="298" spans="1:9" s="56" customFormat="1" ht="21" x14ac:dyDescent="0.25">
      <c r="A298" s="541">
        <v>2</v>
      </c>
      <c r="B298" s="542" t="s">
        <v>225</v>
      </c>
      <c r="C298" s="543" t="s">
        <v>239</v>
      </c>
      <c r="D298" s="544" t="s">
        <v>229</v>
      </c>
      <c r="E298" s="545">
        <v>61</v>
      </c>
      <c r="F298" s="547"/>
      <c r="G298" s="399"/>
      <c r="H298" s="54"/>
      <c r="I298" s="55"/>
    </row>
    <row r="299" spans="1:9" s="56" customFormat="1" ht="21" x14ac:dyDescent="0.25">
      <c r="A299" s="541">
        <v>2</v>
      </c>
      <c r="B299" s="542" t="s">
        <v>225</v>
      </c>
      <c r="C299" s="543" t="s">
        <v>228</v>
      </c>
      <c r="D299" s="544" t="s">
        <v>3</v>
      </c>
      <c r="E299" s="545">
        <v>61</v>
      </c>
      <c r="F299" s="547"/>
      <c r="G299" s="399"/>
      <c r="H299" s="54"/>
      <c r="I299" s="55"/>
    </row>
    <row r="300" spans="1:9" s="56" customFormat="1" ht="21" x14ac:dyDescent="0.25">
      <c r="A300" s="541">
        <v>2</v>
      </c>
      <c r="B300" s="542" t="s">
        <v>225</v>
      </c>
      <c r="C300" s="543" t="s">
        <v>230</v>
      </c>
      <c r="D300" s="544" t="s">
        <v>1</v>
      </c>
      <c r="E300" s="545">
        <v>61</v>
      </c>
      <c r="F300" s="547"/>
      <c r="G300" s="399"/>
      <c r="H300" s="54"/>
      <c r="I300" s="55"/>
    </row>
    <row r="301" spans="1:9" s="56" customFormat="1" ht="21" x14ac:dyDescent="0.25">
      <c r="A301" s="541">
        <v>2</v>
      </c>
      <c r="B301" s="542" t="s">
        <v>232</v>
      </c>
      <c r="C301" s="543" t="s">
        <v>257</v>
      </c>
      <c r="D301" s="544" t="s">
        <v>235</v>
      </c>
      <c r="E301" s="545">
        <v>56</v>
      </c>
      <c r="F301" s="547"/>
      <c r="G301" s="399"/>
      <c r="H301" s="54"/>
      <c r="I301" s="55"/>
    </row>
    <row r="302" spans="1:9" s="56" customFormat="1" ht="21" x14ac:dyDescent="0.25">
      <c r="A302" s="541">
        <v>2</v>
      </c>
      <c r="B302" s="542" t="s">
        <v>232</v>
      </c>
      <c r="C302" s="543" t="s">
        <v>230</v>
      </c>
      <c r="D302" s="544" t="s">
        <v>1</v>
      </c>
      <c r="E302" s="545">
        <v>56</v>
      </c>
      <c r="F302" s="547"/>
      <c r="G302" s="399"/>
      <c r="H302" s="54"/>
      <c r="I302" s="55"/>
    </row>
    <row r="303" spans="1:9" s="56" customFormat="1" ht="21" x14ac:dyDescent="0.25">
      <c r="A303" s="541">
        <v>1</v>
      </c>
      <c r="B303" s="542" t="s">
        <v>233</v>
      </c>
      <c r="C303" s="543" t="s">
        <v>247</v>
      </c>
      <c r="D303" s="544" t="s">
        <v>229</v>
      </c>
      <c r="E303" s="545">
        <v>56</v>
      </c>
      <c r="F303" s="547"/>
      <c r="G303" s="399"/>
      <c r="H303" s="54"/>
      <c r="I303" s="55"/>
    </row>
    <row r="304" spans="1:9" s="56" customFormat="1" ht="21" x14ac:dyDescent="0.25">
      <c r="A304" s="541">
        <v>1</v>
      </c>
      <c r="B304" s="542" t="s">
        <v>250</v>
      </c>
      <c r="C304" s="543" t="s">
        <v>244</v>
      </c>
      <c r="D304" s="544" t="s">
        <v>240</v>
      </c>
      <c r="E304" s="545">
        <v>56</v>
      </c>
      <c r="F304" s="547"/>
      <c r="G304" s="399"/>
      <c r="H304" s="54"/>
      <c r="I304" s="55"/>
    </row>
    <row r="305" spans="1:9" s="56" customFormat="1" ht="21" x14ac:dyDescent="0.25">
      <c r="A305" s="541">
        <v>1</v>
      </c>
      <c r="B305" s="542" t="s">
        <v>232</v>
      </c>
      <c r="C305" s="543" t="s">
        <v>228</v>
      </c>
      <c r="D305" s="544" t="s">
        <v>255</v>
      </c>
      <c r="E305" s="545">
        <v>54</v>
      </c>
      <c r="F305" s="547"/>
      <c r="G305" s="399"/>
      <c r="H305" s="54"/>
      <c r="I305" s="55"/>
    </row>
    <row r="306" spans="1:9" s="56" customFormat="1" ht="21" x14ac:dyDescent="0.25">
      <c r="A306" s="541">
        <v>1</v>
      </c>
      <c r="B306" s="542" t="s">
        <v>232</v>
      </c>
      <c r="C306" s="543" t="s">
        <v>251</v>
      </c>
      <c r="D306" s="544" t="s">
        <v>248</v>
      </c>
      <c r="E306" s="545">
        <v>54</v>
      </c>
      <c r="F306" s="547"/>
      <c r="G306" s="399"/>
      <c r="H306" s="54"/>
      <c r="I306" s="55"/>
    </row>
    <row r="307" spans="1:9" s="56" customFormat="1" ht="21" x14ac:dyDescent="0.25">
      <c r="A307" s="541">
        <v>2</v>
      </c>
      <c r="B307" s="542" t="s">
        <v>232</v>
      </c>
      <c r="C307" s="543" t="s">
        <v>247</v>
      </c>
      <c r="D307" s="544" t="s">
        <v>245</v>
      </c>
      <c r="E307" s="545">
        <v>54</v>
      </c>
      <c r="F307" s="547"/>
      <c r="G307" s="399"/>
      <c r="H307" s="54"/>
      <c r="I307" s="55"/>
    </row>
    <row r="308" spans="1:9" s="56" customFormat="1" ht="21" x14ac:dyDescent="0.25">
      <c r="A308" s="541">
        <v>1</v>
      </c>
      <c r="B308" s="542" t="s">
        <v>225</v>
      </c>
      <c r="C308" s="543" t="s">
        <v>239</v>
      </c>
      <c r="D308" s="544" t="s">
        <v>229</v>
      </c>
      <c r="E308" s="545">
        <v>54</v>
      </c>
      <c r="F308" s="547"/>
      <c r="G308" s="399"/>
      <c r="H308" s="54"/>
      <c r="I308" s="55"/>
    </row>
    <row r="309" spans="1:9" s="56" customFormat="1" ht="21" x14ac:dyDescent="0.25">
      <c r="A309" s="541">
        <v>1</v>
      </c>
      <c r="B309" s="542" t="s">
        <v>225</v>
      </c>
      <c r="C309" s="543" t="s">
        <v>251</v>
      </c>
      <c r="D309" s="544" t="s">
        <v>248</v>
      </c>
      <c r="E309" s="545">
        <v>54</v>
      </c>
      <c r="F309" s="547"/>
      <c r="G309" s="399"/>
      <c r="H309" s="54"/>
      <c r="I309" s="55"/>
    </row>
    <row r="310" spans="1:9" s="56" customFormat="1" ht="21" x14ac:dyDescent="0.25">
      <c r="A310" s="541">
        <v>2</v>
      </c>
      <c r="B310" s="542" t="s">
        <v>225</v>
      </c>
      <c r="C310" s="543" t="s">
        <v>230</v>
      </c>
      <c r="D310" s="544" t="s">
        <v>252</v>
      </c>
      <c r="E310" s="545">
        <v>54</v>
      </c>
      <c r="F310" s="547"/>
      <c r="G310" s="399"/>
      <c r="H310" s="54"/>
      <c r="I310" s="55"/>
    </row>
    <row r="311" spans="1:9" s="56" customFormat="1" ht="21" x14ac:dyDescent="0.25">
      <c r="A311" s="541">
        <v>3</v>
      </c>
      <c r="B311" s="542" t="s">
        <v>225</v>
      </c>
      <c r="C311" s="543" t="s">
        <v>228</v>
      </c>
      <c r="D311" s="544" t="s">
        <v>235</v>
      </c>
      <c r="E311" s="545">
        <v>54</v>
      </c>
      <c r="F311" s="547"/>
      <c r="G311" s="399"/>
      <c r="H311" s="54"/>
      <c r="I311" s="55"/>
    </row>
    <row r="312" spans="1:9" s="56" customFormat="1" ht="21" x14ac:dyDescent="0.25">
      <c r="A312" s="541">
        <v>1</v>
      </c>
      <c r="B312" s="542" t="s">
        <v>238</v>
      </c>
      <c r="C312" s="543" t="s">
        <v>230</v>
      </c>
      <c r="D312" s="544" t="s">
        <v>235</v>
      </c>
      <c r="E312" s="545">
        <v>54</v>
      </c>
      <c r="F312" s="547"/>
      <c r="G312" s="399"/>
      <c r="H312" s="54"/>
      <c r="I312" s="55"/>
    </row>
    <row r="313" spans="1:9" s="56" customFormat="1" ht="21" x14ac:dyDescent="0.25">
      <c r="A313" s="541">
        <v>1</v>
      </c>
      <c r="B313" s="542" t="s">
        <v>238</v>
      </c>
      <c r="C313" s="543" t="s">
        <v>228</v>
      </c>
      <c r="D313" s="544" t="s">
        <v>229</v>
      </c>
      <c r="E313" s="545">
        <v>54</v>
      </c>
      <c r="F313" s="547"/>
      <c r="G313" s="399"/>
      <c r="H313" s="54"/>
      <c r="I313" s="55"/>
    </row>
    <row r="314" spans="1:9" s="56" customFormat="1" ht="21" x14ac:dyDescent="0.25">
      <c r="A314" s="541">
        <v>1</v>
      </c>
      <c r="B314" s="542" t="s">
        <v>238</v>
      </c>
      <c r="C314" s="543" t="s">
        <v>226</v>
      </c>
      <c r="D314" s="544" t="s">
        <v>2</v>
      </c>
      <c r="E314" s="545">
        <v>54</v>
      </c>
      <c r="F314" s="547"/>
      <c r="G314" s="399"/>
      <c r="H314" s="54"/>
      <c r="I314" s="55"/>
    </row>
    <row r="315" spans="1:9" s="56" customFormat="1" ht="21" x14ac:dyDescent="0.25">
      <c r="A315" s="541">
        <v>1</v>
      </c>
      <c r="B315" s="542" t="s">
        <v>238</v>
      </c>
      <c r="C315" s="543" t="s">
        <v>251</v>
      </c>
      <c r="D315" s="544" t="s">
        <v>237</v>
      </c>
      <c r="E315" s="545">
        <v>54</v>
      </c>
      <c r="F315" s="547"/>
      <c r="G315" s="399"/>
      <c r="H315" s="54"/>
      <c r="I315" s="55"/>
    </row>
    <row r="316" spans="1:9" s="56" customFormat="1" ht="21" x14ac:dyDescent="0.25">
      <c r="A316" s="541">
        <v>1</v>
      </c>
      <c r="B316" s="542" t="s">
        <v>238</v>
      </c>
      <c r="C316" s="543" t="s">
        <v>253</v>
      </c>
      <c r="D316" s="544" t="s">
        <v>245</v>
      </c>
      <c r="E316" s="545">
        <v>54</v>
      </c>
      <c r="F316" s="547"/>
      <c r="G316" s="399"/>
      <c r="H316" s="54"/>
      <c r="I316" s="55"/>
    </row>
    <row r="317" spans="1:9" s="56" customFormat="1" ht="21" x14ac:dyDescent="0.25">
      <c r="A317" s="541">
        <v>1</v>
      </c>
      <c r="B317" s="542" t="s">
        <v>246</v>
      </c>
      <c r="C317" s="543" t="s">
        <v>241</v>
      </c>
      <c r="D317" s="544" t="s">
        <v>235</v>
      </c>
      <c r="E317" s="545">
        <v>54</v>
      </c>
      <c r="F317" s="547"/>
      <c r="G317" s="399"/>
      <c r="H317" s="54"/>
      <c r="I317" s="55"/>
    </row>
    <row r="318" spans="1:9" s="56" customFormat="1" ht="21" x14ac:dyDescent="0.25">
      <c r="A318" s="541">
        <v>1</v>
      </c>
      <c r="B318" s="542" t="s">
        <v>246</v>
      </c>
      <c r="C318" s="543" t="s">
        <v>249</v>
      </c>
      <c r="D318" s="544" t="s">
        <v>235</v>
      </c>
      <c r="E318" s="545">
        <v>54</v>
      </c>
      <c r="F318" s="547"/>
      <c r="G318" s="399"/>
      <c r="H318" s="54"/>
      <c r="I318" s="55"/>
    </row>
    <row r="319" spans="1:9" s="56" customFormat="1" ht="21" x14ac:dyDescent="0.25">
      <c r="A319" s="541">
        <v>2</v>
      </c>
      <c r="B319" s="542" t="s">
        <v>246</v>
      </c>
      <c r="C319" s="543" t="s">
        <v>241</v>
      </c>
      <c r="D319" s="544" t="s">
        <v>242</v>
      </c>
      <c r="E319" s="545">
        <v>54</v>
      </c>
      <c r="F319" s="547"/>
      <c r="G319" s="399"/>
      <c r="H319" s="54"/>
      <c r="I319" s="55"/>
    </row>
    <row r="320" spans="1:9" s="56" customFormat="1" ht="21" x14ac:dyDescent="0.25">
      <c r="A320" s="541">
        <v>1</v>
      </c>
      <c r="B320" s="542" t="s">
        <v>250</v>
      </c>
      <c r="C320" s="543" t="s">
        <v>236</v>
      </c>
      <c r="D320" s="544" t="s">
        <v>248</v>
      </c>
      <c r="E320" s="545">
        <v>54</v>
      </c>
      <c r="F320" s="547"/>
      <c r="G320" s="399"/>
      <c r="H320" s="54"/>
      <c r="I320" s="55"/>
    </row>
    <row r="321" spans="1:9" s="56" customFormat="1" ht="21" x14ac:dyDescent="0.25">
      <c r="A321" s="541">
        <v>1</v>
      </c>
      <c r="B321" s="542" t="s">
        <v>227</v>
      </c>
      <c r="C321" s="543" t="s">
        <v>228</v>
      </c>
      <c r="D321" s="544" t="s">
        <v>255</v>
      </c>
      <c r="E321" s="545">
        <v>54</v>
      </c>
      <c r="F321" s="547"/>
      <c r="G321" s="399"/>
      <c r="H321" s="54"/>
      <c r="I321" s="55"/>
    </row>
    <row r="322" spans="1:9" s="56" customFormat="1" ht="21" x14ac:dyDescent="0.25">
      <c r="A322" s="541">
        <v>2</v>
      </c>
      <c r="B322" s="542" t="s">
        <v>256</v>
      </c>
      <c r="C322" s="543" t="s">
        <v>226</v>
      </c>
      <c r="D322" s="544" t="s">
        <v>255</v>
      </c>
      <c r="E322" s="545">
        <v>54</v>
      </c>
      <c r="F322" s="547"/>
      <c r="G322" s="399"/>
      <c r="H322" s="54"/>
      <c r="I322" s="55"/>
    </row>
    <row r="323" spans="1:9" s="56" customFormat="1" ht="21" x14ac:dyDescent="0.25">
      <c r="A323" s="541">
        <v>2</v>
      </c>
      <c r="B323" s="542" t="s">
        <v>258</v>
      </c>
      <c r="C323" s="543" t="s">
        <v>226</v>
      </c>
      <c r="D323" s="544" t="s">
        <v>237</v>
      </c>
      <c r="E323" s="545">
        <v>54</v>
      </c>
      <c r="F323" s="547"/>
      <c r="G323" s="399"/>
      <c r="H323" s="54"/>
      <c r="I323" s="55"/>
    </row>
    <row r="324" spans="1:9" s="56" customFormat="1" ht="21" x14ac:dyDescent="0.25">
      <c r="A324" s="541">
        <v>2</v>
      </c>
      <c r="B324" s="542" t="s">
        <v>259</v>
      </c>
      <c r="C324" s="543" t="s">
        <v>244</v>
      </c>
      <c r="D324" s="544" t="s">
        <v>2</v>
      </c>
      <c r="E324" s="545">
        <v>53</v>
      </c>
      <c r="F324" s="547"/>
      <c r="G324" s="399"/>
      <c r="H324" s="54"/>
      <c r="I324" s="55"/>
    </row>
    <row r="325" spans="1:9" s="56" customFormat="1" ht="21" x14ac:dyDescent="0.25">
      <c r="A325" s="541">
        <v>3</v>
      </c>
      <c r="B325" s="542" t="s">
        <v>225</v>
      </c>
      <c r="C325" s="543" t="s">
        <v>234</v>
      </c>
      <c r="D325" s="544" t="s">
        <v>245</v>
      </c>
      <c r="E325" s="545">
        <v>53</v>
      </c>
      <c r="F325" s="547"/>
      <c r="G325" s="399"/>
      <c r="H325" s="54"/>
      <c r="I325" s="55"/>
    </row>
    <row r="326" spans="1:9" s="56" customFormat="1" ht="21" x14ac:dyDescent="0.25">
      <c r="A326" s="541">
        <v>2</v>
      </c>
      <c r="B326" s="542" t="s">
        <v>246</v>
      </c>
      <c r="C326" s="543" t="s">
        <v>253</v>
      </c>
      <c r="D326" s="544" t="s">
        <v>248</v>
      </c>
      <c r="E326" s="545">
        <v>53</v>
      </c>
      <c r="F326" s="547"/>
      <c r="G326" s="399"/>
      <c r="H326" s="54"/>
      <c r="I326" s="55"/>
    </row>
    <row r="327" spans="1:9" s="56" customFormat="1" ht="21" x14ac:dyDescent="0.25">
      <c r="A327" s="541">
        <v>1</v>
      </c>
      <c r="B327" s="542" t="s">
        <v>250</v>
      </c>
      <c r="C327" s="543" t="s">
        <v>226</v>
      </c>
      <c r="D327" s="544" t="s">
        <v>255</v>
      </c>
      <c r="E327" s="545">
        <v>53</v>
      </c>
      <c r="F327" s="547"/>
      <c r="G327" s="399"/>
      <c r="H327" s="54"/>
      <c r="I327" s="55"/>
    </row>
    <row r="328" spans="1:9" s="56" customFormat="1" ht="21" x14ac:dyDescent="0.25">
      <c r="A328" s="541">
        <v>3</v>
      </c>
      <c r="B328" s="542" t="s">
        <v>250</v>
      </c>
      <c r="C328" s="543" t="s">
        <v>257</v>
      </c>
      <c r="D328" s="544" t="s">
        <v>235</v>
      </c>
      <c r="E328" s="545">
        <v>53</v>
      </c>
      <c r="F328" s="547"/>
      <c r="G328" s="399"/>
      <c r="H328" s="54"/>
      <c r="I328" s="55"/>
    </row>
    <row r="329" spans="1:9" s="56" customFormat="1" ht="21" x14ac:dyDescent="0.25">
      <c r="A329" s="541">
        <v>1</v>
      </c>
      <c r="B329" s="542" t="s">
        <v>258</v>
      </c>
      <c r="C329" s="543" t="s">
        <v>236</v>
      </c>
      <c r="D329" s="544" t="s">
        <v>235</v>
      </c>
      <c r="E329" s="545">
        <v>53</v>
      </c>
      <c r="F329" s="547"/>
      <c r="G329" s="399"/>
      <c r="H329" s="54"/>
      <c r="I329" s="55"/>
    </row>
    <row r="330" spans="1:9" s="56" customFormat="1" ht="21" x14ac:dyDescent="0.25">
      <c r="A330" s="541">
        <v>3</v>
      </c>
      <c r="B330" s="542" t="s">
        <v>258</v>
      </c>
      <c r="C330" s="543" t="s">
        <v>228</v>
      </c>
      <c r="D330" s="544" t="s">
        <v>2</v>
      </c>
      <c r="E330" s="545">
        <v>53</v>
      </c>
      <c r="F330" s="547"/>
      <c r="G330" s="399"/>
      <c r="H330" s="54"/>
      <c r="I330" s="55"/>
    </row>
    <row r="331" spans="1:9" s="56" customFormat="1" ht="21" x14ac:dyDescent="0.25">
      <c r="A331" s="541">
        <v>2</v>
      </c>
      <c r="B331" s="542" t="s">
        <v>232</v>
      </c>
      <c r="C331" s="543" t="s">
        <v>249</v>
      </c>
      <c r="D331" s="544" t="s">
        <v>235</v>
      </c>
      <c r="E331" s="545">
        <v>52</v>
      </c>
      <c r="F331" s="547"/>
      <c r="G331" s="399"/>
      <c r="H331" s="54"/>
      <c r="I331" s="55"/>
    </row>
    <row r="332" spans="1:9" s="56" customFormat="1" ht="21" x14ac:dyDescent="0.25">
      <c r="A332" s="541">
        <v>2</v>
      </c>
      <c r="B332" s="542" t="s">
        <v>250</v>
      </c>
      <c r="C332" s="543" t="s">
        <v>230</v>
      </c>
      <c r="D332" s="544" t="s">
        <v>245</v>
      </c>
      <c r="E332" s="545">
        <v>52</v>
      </c>
      <c r="F332" s="547"/>
      <c r="G332" s="399"/>
      <c r="H332" s="54"/>
      <c r="I332" s="55"/>
    </row>
    <row r="333" spans="1:9" s="56" customFormat="1" ht="21" x14ac:dyDescent="0.25">
      <c r="A333" s="541">
        <v>2</v>
      </c>
      <c r="B333" s="542" t="s">
        <v>256</v>
      </c>
      <c r="C333" s="543" t="s">
        <v>226</v>
      </c>
      <c r="D333" s="544" t="s">
        <v>2</v>
      </c>
      <c r="E333" s="545">
        <v>47</v>
      </c>
      <c r="F333" s="547"/>
      <c r="G333" s="399"/>
      <c r="H333" s="54"/>
      <c r="I333" s="55"/>
    </row>
    <row r="334" spans="1:9" s="56" customFormat="1" ht="21" x14ac:dyDescent="0.25">
      <c r="A334" s="541">
        <v>1</v>
      </c>
      <c r="B334" s="542" t="s">
        <v>232</v>
      </c>
      <c r="C334" s="543" t="s">
        <v>228</v>
      </c>
      <c r="D334" s="544" t="s">
        <v>252</v>
      </c>
      <c r="E334" s="545">
        <v>46</v>
      </c>
      <c r="F334" s="547"/>
      <c r="G334" s="399"/>
      <c r="H334" s="54"/>
      <c r="I334" s="55"/>
    </row>
    <row r="335" spans="1:9" s="56" customFormat="1" ht="21" x14ac:dyDescent="0.25">
      <c r="A335" s="541">
        <v>1</v>
      </c>
      <c r="B335" s="542" t="s">
        <v>258</v>
      </c>
      <c r="C335" s="543" t="s">
        <v>226</v>
      </c>
      <c r="D335" s="544" t="s">
        <v>1</v>
      </c>
      <c r="E335" s="545">
        <v>46</v>
      </c>
      <c r="F335" s="547"/>
      <c r="G335" s="399"/>
      <c r="H335" s="54"/>
      <c r="I335" s="55"/>
    </row>
    <row r="336" spans="1:9" s="56" customFormat="1" ht="21" x14ac:dyDescent="0.25">
      <c r="A336" s="541">
        <v>2</v>
      </c>
      <c r="B336" s="542" t="s">
        <v>259</v>
      </c>
      <c r="C336" s="543" t="s">
        <v>226</v>
      </c>
      <c r="D336" s="544" t="s">
        <v>2</v>
      </c>
      <c r="E336" s="545">
        <v>45</v>
      </c>
      <c r="F336" s="547"/>
      <c r="G336" s="399"/>
      <c r="H336" s="54"/>
      <c r="I336" s="55"/>
    </row>
    <row r="337" spans="1:9" s="56" customFormat="1" ht="21" x14ac:dyDescent="0.25">
      <c r="A337" s="541">
        <v>1</v>
      </c>
      <c r="B337" s="542" t="s">
        <v>232</v>
      </c>
      <c r="C337" s="543" t="s">
        <v>228</v>
      </c>
      <c r="D337" s="544" t="s">
        <v>252</v>
      </c>
      <c r="E337" s="545">
        <v>45</v>
      </c>
      <c r="F337" s="547"/>
      <c r="G337" s="399"/>
      <c r="H337" s="54"/>
      <c r="I337" s="55"/>
    </row>
    <row r="338" spans="1:9" s="56" customFormat="1" ht="21" x14ac:dyDescent="0.25">
      <c r="A338" s="541">
        <v>1</v>
      </c>
      <c r="B338" s="542" t="s">
        <v>225</v>
      </c>
      <c r="C338" s="543" t="s">
        <v>257</v>
      </c>
      <c r="D338" s="544" t="s">
        <v>242</v>
      </c>
      <c r="E338" s="545">
        <v>45</v>
      </c>
      <c r="F338" s="547"/>
      <c r="G338" s="399"/>
      <c r="H338" s="54"/>
      <c r="I338" s="55"/>
    </row>
    <row r="339" spans="1:9" s="56" customFormat="1" ht="21" x14ac:dyDescent="0.25">
      <c r="A339" s="541">
        <v>2</v>
      </c>
      <c r="B339" s="542" t="s">
        <v>246</v>
      </c>
      <c r="C339" s="543" t="s">
        <v>239</v>
      </c>
      <c r="D339" s="544" t="s">
        <v>255</v>
      </c>
      <c r="E339" s="545">
        <v>45</v>
      </c>
      <c r="F339" s="547"/>
      <c r="G339" s="399"/>
      <c r="H339" s="54"/>
      <c r="I339" s="55"/>
    </row>
    <row r="340" spans="1:9" s="56" customFormat="1" ht="21" x14ac:dyDescent="0.25">
      <c r="A340" s="541">
        <v>1</v>
      </c>
      <c r="B340" s="542" t="s">
        <v>227</v>
      </c>
      <c r="C340" s="543" t="s">
        <v>234</v>
      </c>
      <c r="D340" s="544" t="s">
        <v>1</v>
      </c>
      <c r="E340" s="545">
        <v>45</v>
      </c>
      <c r="F340" s="547"/>
      <c r="G340" s="399"/>
      <c r="H340" s="54"/>
      <c r="I340" s="55"/>
    </row>
    <row r="341" spans="1:9" s="56" customFormat="1" ht="21" x14ac:dyDescent="0.25">
      <c r="A341" s="541">
        <v>1</v>
      </c>
      <c r="B341" s="542" t="s">
        <v>258</v>
      </c>
      <c r="C341" s="543" t="s">
        <v>254</v>
      </c>
      <c r="D341" s="544" t="s">
        <v>245</v>
      </c>
      <c r="E341" s="545">
        <v>45</v>
      </c>
      <c r="F341" s="547"/>
      <c r="G341" s="399"/>
      <c r="H341" s="54"/>
      <c r="I341" s="55"/>
    </row>
    <row r="342" spans="1:9" s="56" customFormat="1" ht="21" x14ac:dyDescent="0.25">
      <c r="A342" s="541">
        <v>1</v>
      </c>
      <c r="B342" s="542" t="s">
        <v>232</v>
      </c>
      <c r="C342" s="543" t="s">
        <v>251</v>
      </c>
      <c r="D342" s="544" t="s">
        <v>237</v>
      </c>
      <c r="E342" s="545">
        <v>43</v>
      </c>
      <c r="F342" s="547"/>
      <c r="G342" s="399"/>
      <c r="H342" s="54"/>
      <c r="I342" s="55"/>
    </row>
    <row r="343" spans="1:9" s="56" customFormat="1" ht="21" x14ac:dyDescent="0.25">
      <c r="A343" s="541">
        <v>2</v>
      </c>
      <c r="B343" s="542" t="s">
        <v>232</v>
      </c>
      <c r="C343" s="543" t="s">
        <v>230</v>
      </c>
      <c r="D343" s="544" t="s">
        <v>3</v>
      </c>
      <c r="E343" s="545">
        <v>43</v>
      </c>
      <c r="F343" s="547"/>
      <c r="G343" s="399"/>
      <c r="H343" s="54"/>
      <c r="I343" s="55"/>
    </row>
    <row r="344" spans="1:9" s="56" customFormat="1" ht="21" x14ac:dyDescent="0.25">
      <c r="A344" s="541">
        <v>2</v>
      </c>
      <c r="B344" s="542" t="s">
        <v>232</v>
      </c>
      <c r="C344" s="543" t="s">
        <v>228</v>
      </c>
      <c r="D344" s="544" t="s">
        <v>3</v>
      </c>
      <c r="E344" s="545">
        <v>43</v>
      </c>
      <c r="F344" s="547"/>
      <c r="G344" s="399"/>
      <c r="H344" s="54"/>
      <c r="I344" s="55"/>
    </row>
    <row r="345" spans="1:9" s="56" customFormat="1" ht="21" x14ac:dyDescent="0.25">
      <c r="A345" s="541">
        <v>1</v>
      </c>
      <c r="B345" s="542" t="s">
        <v>233</v>
      </c>
      <c r="C345" s="543" t="s">
        <v>253</v>
      </c>
      <c r="D345" s="544" t="s">
        <v>252</v>
      </c>
      <c r="E345" s="545">
        <v>43</v>
      </c>
      <c r="F345" s="547"/>
      <c r="G345" s="399"/>
      <c r="H345" s="54"/>
      <c r="I345" s="55"/>
    </row>
    <row r="346" spans="1:9" s="56" customFormat="1" ht="21" x14ac:dyDescent="0.25">
      <c r="A346" s="541">
        <v>2</v>
      </c>
      <c r="B346" s="542" t="s">
        <v>225</v>
      </c>
      <c r="C346" s="543" t="s">
        <v>254</v>
      </c>
      <c r="D346" s="544" t="s">
        <v>240</v>
      </c>
      <c r="E346" s="545">
        <v>43</v>
      </c>
      <c r="F346" s="547"/>
      <c r="G346" s="399"/>
      <c r="H346" s="54"/>
      <c r="I346" s="55"/>
    </row>
    <row r="347" spans="1:9" s="56" customFormat="1" ht="21" x14ac:dyDescent="0.25">
      <c r="A347" s="541">
        <v>1</v>
      </c>
      <c r="B347" s="542" t="s">
        <v>250</v>
      </c>
      <c r="C347" s="543" t="s">
        <v>251</v>
      </c>
      <c r="D347" s="544" t="s">
        <v>248</v>
      </c>
      <c r="E347" s="545">
        <v>43</v>
      </c>
      <c r="F347" s="547"/>
      <c r="G347" s="399"/>
      <c r="H347" s="54"/>
      <c r="I347" s="55"/>
    </row>
    <row r="348" spans="1:9" s="56" customFormat="1" ht="21" x14ac:dyDescent="0.25">
      <c r="A348" s="541">
        <v>2</v>
      </c>
      <c r="B348" s="542" t="s">
        <v>256</v>
      </c>
      <c r="C348" s="543" t="s">
        <v>230</v>
      </c>
      <c r="D348" s="544" t="s">
        <v>252</v>
      </c>
      <c r="E348" s="545">
        <v>43</v>
      </c>
      <c r="F348" s="547"/>
      <c r="G348" s="399"/>
      <c r="H348" s="54"/>
      <c r="I348" s="55"/>
    </row>
    <row r="349" spans="1:9" s="56" customFormat="1" ht="21" x14ac:dyDescent="0.25">
      <c r="A349" s="541">
        <v>2</v>
      </c>
      <c r="B349" s="542" t="s">
        <v>231</v>
      </c>
      <c r="C349" s="543" t="s">
        <v>230</v>
      </c>
      <c r="D349" s="544" t="s">
        <v>3</v>
      </c>
      <c r="E349" s="545">
        <v>43</v>
      </c>
      <c r="F349" s="547"/>
      <c r="G349" s="399"/>
      <c r="H349" s="54"/>
      <c r="I349" s="55"/>
    </row>
    <row r="350" spans="1:9" s="56" customFormat="1" ht="21" x14ac:dyDescent="0.25">
      <c r="A350" s="541">
        <v>1</v>
      </c>
      <c r="B350" s="542" t="s">
        <v>238</v>
      </c>
      <c r="C350" s="543" t="s">
        <v>226</v>
      </c>
      <c r="D350" s="544" t="s">
        <v>240</v>
      </c>
      <c r="E350" s="545">
        <v>42</v>
      </c>
      <c r="F350" s="547"/>
      <c r="G350" s="399"/>
      <c r="H350" s="54"/>
      <c r="I350" s="55"/>
    </row>
    <row r="351" spans="1:9" s="56" customFormat="1" ht="21" x14ac:dyDescent="0.25">
      <c r="A351" s="541">
        <v>2</v>
      </c>
      <c r="B351" s="542" t="s">
        <v>243</v>
      </c>
      <c r="C351" s="543" t="s">
        <v>241</v>
      </c>
      <c r="D351" s="544" t="s">
        <v>235</v>
      </c>
      <c r="E351" s="545">
        <v>36</v>
      </c>
      <c r="F351" s="547"/>
      <c r="G351" s="399"/>
      <c r="H351" s="54"/>
      <c r="I351" s="55"/>
    </row>
    <row r="352" spans="1:9" s="56" customFormat="1" ht="21" x14ac:dyDescent="0.25">
      <c r="A352" s="541">
        <v>1</v>
      </c>
      <c r="B352" s="542" t="s">
        <v>238</v>
      </c>
      <c r="C352" s="543" t="s">
        <v>228</v>
      </c>
      <c r="D352" s="544" t="s">
        <v>255</v>
      </c>
      <c r="E352" s="545">
        <v>35</v>
      </c>
      <c r="F352" s="547"/>
      <c r="G352" s="399"/>
      <c r="H352" s="54"/>
      <c r="I352" s="55"/>
    </row>
    <row r="353" spans="1:9" s="56" customFormat="1" ht="21" x14ac:dyDescent="0.25">
      <c r="A353" s="541">
        <v>1</v>
      </c>
      <c r="B353" s="542" t="s">
        <v>246</v>
      </c>
      <c r="C353" s="543" t="s">
        <v>226</v>
      </c>
      <c r="D353" s="544" t="s">
        <v>240</v>
      </c>
      <c r="E353" s="545">
        <v>34</v>
      </c>
      <c r="F353" s="547"/>
      <c r="G353" s="399"/>
      <c r="H353" s="54"/>
      <c r="I353" s="55"/>
    </row>
    <row r="354" spans="1:9" s="56" customFormat="1" ht="21" x14ac:dyDescent="0.25">
      <c r="A354" s="541">
        <v>2</v>
      </c>
      <c r="B354" s="542" t="s">
        <v>258</v>
      </c>
      <c r="C354" s="543" t="s">
        <v>234</v>
      </c>
      <c r="D354" s="544" t="s">
        <v>245</v>
      </c>
      <c r="E354" s="545">
        <v>34</v>
      </c>
      <c r="F354" s="547"/>
      <c r="G354" s="399"/>
      <c r="H354" s="54"/>
      <c r="I354" s="55"/>
    </row>
    <row r="355" spans="1:9" s="56" customFormat="1" ht="21" x14ac:dyDescent="0.25">
      <c r="A355" s="541">
        <v>2</v>
      </c>
      <c r="B355" s="542" t="s">
        <v>246</v>
      </c>
      <c r="C355" s="543" t="s">
        <v>244</v>
      </c>
      <c r="D355" s="544" t="s">
        <v>240</v>
      </c>
      <c r="E355" s="545">
        <v>33</v>
      </c>
      <c r="F355" s="547"/>
      <c r="G355" s="399"/>
      <c r="H355" s="54"/>
      <c r="I355" s="55"/>
    </row>
    <row r="356" spans="1:9" s="56" customFormat="1" ht="21" x14ac:dyDescent="0.25">
      <c r="A356" s="541">
        <v>1</v>
      </c>
      <c r="B356" s="542" t="s">
        <v>232</v>
      </c>
      <c r="C356" s="543" t="s">
        <v>239</v>
      </c>
      <c r="D356" s="544" t="s">
        <v>229</v>
      </c>
      <c r="E356" s="545">
        <v>32</v>
      </c>
      <c r="F356" s="547"/>
      <c r="G356" s="399"/>
      <c r="H356" s="54"/>
      <c r="I356" s="55"/>
    </row>
    <row r="357" spans="1:9" s="56" customFormat="1" ht="21" x14ac:dyDescent="0.25">
      <c r="A357" s="541">
        <v>1</v>
      </c>
      <c r="B357" s="542" t="s">
        <v>250</v>
      </c>
      <c r="C357" s="543" t="s">
        <v>230</v>
      </c>
      <c r="D357" s="544" t="s">
        <v>255</v>
      </c>
      <c r="E357" s="545">
        <v>32</v>
      </c>
      <c r="F357" s="547"/>
      <c r="G357" s="399"/>
      <c r="H357" s="54"/>
      <c r="I357" s="55"/>
    </row>
    <row r="358" spans="1:9" s="56" customFormat="1" ht="21" x14ac:dyDescent="0.25">
      <c r="A358" s="541">
        <v>2</v>
      </c>
      <c r="B358" s="542" t="s">
        <v>250</v>
      </c>
      <c r="C358" s="543" t="s">
        <v>247</v>
      </c>
      <c r="D358" s="544" t="s">
        <v>245</v>
      </c>
      <c r="E358" s="545">
        <v>30</v>
      </c>
      <c r="F358" s="547"/>
      <c r="G358" s="399"/>
      <c r="H358" s="54"/>
      <c r="I358" s="55"/>
    </row>
    <row r="359" spans="1:9" s="56" customFormat="1" ht="21" x14ac:dyDescent="0.25">
      <c r="A359" s="541">
        <v>3</v>
      </c>
      <c r="B359" s="542" t="s">
        <v>250</v>
      </c>
      <c r="C359" s="543" t="s">
        <v>230</v>
      </c>
      <c r="D359" s="544" t="s">
        <v>3</v>
      </c>
      <c r="E359" s="545">
        <v>26</v>
      </c>
      <c r="F359" s="547"/>
      <c r="G359" s="399"/>
      <c r="H359" s="54"/>
      <c r="I359" s="55"/>
    </row>
    <row r="360" spans="1:9" s="56" customFormat="1" ht="21" x14ac:dyDescent="0.25">
      <c r="A360" s="541">
        <v>3</v>
      </c>
      <c r="B360" s="542" t="s">
        <v>250</v>
      </c>
      <c r="C360" s="543" t="s">
        <v>247</v>
      </c>
      <c r="D360" s="544" t="s">
        <v>242</v>
      </c>
      <c r="E360" s="545">
        <v>26</v>
      </c>
      <c r="F360" s="547"/>
      <c r="G360" s="399"/>
      <c r="H360" s="54"/>
      <c r="I360" s="55"/>
    </row>
    <row r="361" spans="1:9" s="56" customFormat="1" ht="21" x14ac:dyDescent="0.25">
      <c r="A361" s="541">
        <v>3</v>
      </c>
      <c r="B361" s="542" t="s">
        <v>250</v>
      </c>
      <c r="C361" s="543" t="s">
        <v>254</v>
      </c>
      <c r="D361" s="544" t="s">
        <v>240</v>
      </c>
      <c r="E361" s="545">
        <v>26</v>
      </c>
      <c r="F361" s="547"/>
      <c r="G361" s="399"/>
      <c r="H361" s="54"/>
      <c r="I361" s="55"/>
    </row>
    <row r="362" spans="1:9" s="56" customFormat="1" ht="21" x14ac:dyDescent="0.25">
      <c r="A362" s="541">
        <v>1</v>
      </c>
      <c r="B362" s="542" t="s">
        <v>232</v>
      </c>
      <c r="C362" s="543" t="s">
        <v>228</v>
      </c>
      <c r="D362" s="544" t="s">
        <v>229</v>
      </c>
      <c r="E362" s="545">
        <v>23</v>
      </c>
      <c r="F362" s="547"/>
      <c r="G362" s="399"/>
      <c r="H362" s="54"/>
      <c r="I362" s="55"/>
    </row>
    <row r="363" spans="1:9" s="56" customFormat="1" ht="21" x14ac:dyDescent="0.25">
      <c r="A363" s="541">
        <v>1</v>
      </c>
      <c r="B363" s="542" t="s">
        <v>233</v>
      </c>
      <c r="C363" s="543" t="s">
        <v>247</v>
      </c>
      <c r="D363" s="544" t="s">
        <v>1</v>
      </c>
      <c r="E363" s="545">
        <v>23</v>
      </c>
      <c r="F363" s="547"/>
      <c r="G363" s="399"/>
      <c r="H363" s="54"/>
      <c r="I363" s="55"/>
    </row>
    <row r="364" spans="1:9" s="56" customFormat="1" ht="21" x14ac:dyDescent="0.25">
      <c r="A364" s="541">
        <v>1</v>
      </c>
      <c r="B364" s="542" t="s">
        <v>225</v>
      </c>
      <c r="C364" s="543" t="s">
        <v>244</v>
      </c>
      <c r="D364" s="544" t="s">
        <v>2</v>
      </c>
      <c r="E364" s="545">
        <v>23</v>
      </c>
      <c r="F364" s="547"/>
      <c r="G364" s="399"/>
      <c r="H364" s="54"/>
      <c r="I364" s="55"/>
    </row>
    <row r="365" spans="1:9" s="56" customFormat="1" ht="21" x14ac:dyDescent="0.25">
      <c r="A365" s="541">
        <v>1</v>
      </c>
      <c r="B365" s="542" t="s">
        <v>243</v>
      </c>
      <c r="C365" s="543" t="s">
        <v>226</v>
      </c>
      <c r="D365" s="544" t="s">
        <v>229</v>
      </c>
      <c r="E365" s="545">
        <v>23</v>
      </c>
      <c r="F365" s="547"/>
      <c r="G365" s="399"/>
      <c r="H365" s="54"/>
      <c r="I365" s="55"/>
    </row>
    <row r="366" spans="1:9" s="56" customFormat="1" ht="21" x14ac:dyDescent="0.25">
      <c r="A366" s="541">
        <v>1</v>
      </c>
      <c r="B366" s="542" t="s">
        <v>258</v>
      </c>
      <c r="C366" s="543" t="s">
        <v>230</v>
      </c>
      <c r="D366" s="544" t="s">
        <v>240</v>
      </c>
      <c r="E366" s="545">
        <v>23</v>
      </c>
      <c r="F366" s="547"/>
      <c r="G366" s="399"/>
      <c r="H366" s="54"/>
      <c r="I366" s="55"/>
    </row>
    <row r="367" spans="1:9" s="56" customFormat="1" ht="21" x14ac:dyDescent="0.25">
      <c r="A367" s="541">
        <v>2</v>
      </c>
      <c r="B367" s="542" t="s">
        <v>232</v>
      </c>
      <c r="C367" s="543" t="s">
        <v>254</v>
      </c>
      <c r="D367" s="544" t="s">
        <v>2</v>
      </c>
      <c r="E367" s="545">
        <v>21</v>
      </c>
      <c r="F367" s="547"/>
      <c r="G367" s="399"/>
      <c r="H367" s="54"/>
      <c r="I367" s="55"/>
    </row>
    <row r="368" spans="1:9" s="56" customFormat="1" ht="21" x14ac:dyDescent="0.25">
      <c r="A368" s="541">
        <v>2</v>
      </c>
      <c r="B368" s="542" t="s">
        <v>232</v>
      </c>
      <c r="C368" s="543" t="s">
        <v>236</v>
      </c>
      <c r="D368" s="544" t="s">
        <v>248</v>
      </c>
      <c r="E368" s="545">
        <v>21</v>
      </c>
      <c r="F368" s="547"/>
      <c r="G368" s="399"/>
      <c r="H368" s="54"/>
      <c r="I368" s="55"/>
    </row>
    <row r="369" spans="1:9" s="56" customFormat="1" ht="21" x14ac:dyDescent="0.25">
      <c r="A369" s="541">
        <v>1</v>
      </c>
      <c r="B369" s="542" t="s">
        <v>231</v>
      </c>
      <c r="C369" s="543" t="s">
        <v>230</v>
      </c>
      <c r="D369" s="544" t="s">
        <v>248</v>
      </c>
      <c r="E369" s="545">
        <v>12</v>
      </c>
      <c r="F369" s="547"/>
      <c r="G369" s="399"/>
      <c r="H369" s="54"/>
      <c r="I369" s="55"/>
    </row>
    <row r="370" spans="1:9" s="56" customFormat="1" ht="21" x14ac:dyDescent="0.25">
      <c r="A370" s="541">
        <v>2</v>
      </c>
      <c r="B370" s="542" t="s">
        <v>250</v>
      </c>
      <c r="C370" s="543" t="s">
        <v>230</v>
      </c>
      <c r="D370" s="544" t="s">
        <v>252</v>
      </c>
      <c r="E370" s="545">
        <v>9</v>
      </c>
      <c r="F370" s="547"/>
      <c r="G370" s="399"/>
      <c r="H370" s="54"/>
      <c r="I370" s="55"/>
    </row>
    <row r="371" spans="1:9" s="56" customFormat="1" ht="21" x14ac:dyDescent="0.25">
      <c r="A371" s="541">
        <v>1</v>
      </c>
      <c r="B371" s="542" t="s">
        <v>232</v>
      </c>
      <c r="C371" s="543" t="s">
        <v>230</v>
      </c>
      <c r="D371" s="544" t="s">
        <v>245</v>
      </c>
      <c r="E371" s="545">
        <v>8</v>
      </c>
      <c r="F371" s="547"/>
      <c r="G371" s="399"/>
      <c r="H371" s="54"/>
      <c r="I371" s="55"/>
    </row>
    <row r="372" spans="1:9" s="56" customFormat="1" ht="21" x14ac:dyDescent="0.25">
      <c r="A372" s="541">
        <v>3</v>
      </c>
      <c r="B372" s="542" t="s">
        <v>232</v>
      </c>
      <c r="C372" s="543" t="s">
        <v>234</v>
      </c>
      <c r="D372" s="544" t="s">
        <v>245</v>
      </c>
      <c r="E372" s="545">
        <v>7</v>
      </c>
      <c r="F372" s="547"/>
      <c r="G372" s="399"/>
      <c r="H372" s="54"/>
      <c r="I372" s="55"/>
    </row>
    <row r="373" spans="1:9" s="56" customFormat="1" ht="21" x14ac:dyDescent="0.25">
      <c r="A373" s="541">
        <v>3</v>
      </c>
      <c r="B373" s="542" t="s">
        <v>232</v>
      </c>
      <c r="C373" s="543" t="s">
        <v>226</v>
      </c>
      <c r="D373" s="544" t="s">
        <v>229</v>
      </c>
      <c r="E373" s="545">
        <v>7</v>
      </c>
      <c r="F373" s="547"/>
      <c r="G373" s="399"/>
      <c r="H373" s="54"/>
      <c r="I373" s="55"/>
    </row>
    <row r="374" spans="1:9" s="56" customFormat="1" ht="21" x14ac:dyDescent="0.25">
      <c r="A374" s="541">
        <v>1</v>
      </c>
      <c r="B374" s="542" t="s">
        <v>225</v>
      </c>
      <c r="C374" s="543" t="s">
        <v>253</v>
      </c>
      <c r="D374" s="544" t="s">
        <v>235</v>
      </c>
      <c r="E374" s="545">
        <v>7</v>
      </c>
      <c r="F374" s="547"/>
      <c r="G374" s="399"/>
      <c r="H374" s="54"/>
      <c r="I374" s="55"/>
    </row>
    <row r="375" spans="1:9" s="56" customFormat="1" ht="21" x14ac:dyDescent="0.25">
      <c r="A375" s="541">
        <v>1</v>
      </c>
      <c r="B375" s="542" t="s">
        <v>238</v>
      </c>
      <c r="C375" s="543" t="s">
        <v>241</v>
      </c>
      <c r="D375" s="544" t="s">
        <v>235</v>
      </c>
      <c r="E375" s="545">
        <v>7</v>
      </c>
      <c r="F375" s="547"/>
      <c r="G375" s="399"/>
      <c r="H375" s="54"/>
      <c r="I375" s="55"/>
    </row>
    <row r="376" spans="1:9" s="56" customFormat="1" ht="21" x14ac:dyDescent="0.25">
      <c r="A376" s="541">
        <v>1</v>
      </c>
      <c r="B376" s="542" t="s">
        <v>238</v>
      </c>
      <c r="C376" s="543" t="s">
        <v>236</v>
      </c>
      <c r="D376" s="544" t="s">
        <v>252</v>
      </c>
      <c r="E376" s="545">
        <v>7</v>
      </c>
      <c r="F376" s="547"/>
      <c r="G376" s="399"/>
      <c r="H376" s="54"/>
      <c r="I376" s="55"/>
    </row>
    <row r="377" spans="1:9" s="56" customFormat="1" ht="21" x14ac:dyDescent="0.25">
      <c r="A377" s="541">
        <v>3</v>
      </c>
      <c r="B377" s="542" t="s">
        <v>246</v>
      </c>
      <c r="C377" s="543" t="s">
        <v>230</v>
      </c>
      <c r="D377" s="544" t="s">
        <v>3</v>
      </c>
      <c r="E377" s="545">
        <v>7</v>
      </c>
      <c r="F377" s="547"/>
      <c r="G377" s="399"/>
      <c r="H377" s="54"/>
      <c r="I377" s="55"/>
    </row>
    <row r="378" spans="1:9" s="56" customFormat="1" ht="21" x14ac:dyDescent="0.25">
      <c r="A378" s="541">
        <v>2</v>
      </c>
      <c r="B378" s="542" t="s">
        <v>232</v>
      </c>
      <c r="C378" s="543" t="s">
        <v>241</v>
      </c>
      <c r="D378" s="544" t="s">
        <v>242</v>
      </c>
      <c r="E378" s="545">
        <v>6</v>
      </c>
      <c r="F378" s="547"/>
      <c r="G378" s="399"/>
      <c r="H378" s="54"/>
      <c r="I378" s="55"/>
    </row>
    <row r="379" spans="1:9" s="56" customFormat="1" ht="21" x14ac:dyDescent="0.25">
      <c r="A379" s="541">
        <v>1</v>
      </c>
      <c r="B379" s="542" t="s">
        <v>225</v>
      </c>
      <c r="C379" s="543" t="s">
        <v>249</v>
      </c>
      <c r="D379" s="544" t="s">
        <v>235</v>
      </c>
      <c r="E379" s="545">
        <v>6</v>
      </c>
      <c r="F379" s="547"/>
      <c r="G379" s="399"/>
      <c r="H379" s="54"/>
      <c r="I379" s="55"/>
    </row>
    <row r="380" spans="1:9" s="56" customFormat="1" ht="21" x14ac:dyDescent="0.25">
      <c r="A380" s="541">
        <v>1</v>
      </c>
      <c r="B380" s="542" t="s">
        <v>238</v>
      </c>
      <c r="C380" s="543" t="s">
        <v>230</v>
      </c>
      <c r="D380" s="544" t="s">
        <v>3</v>
      </c>
      <c r="E380" s="545">
        <v>6</v>
      </c>
      <c r="F380" s="547"/>
      <c r="G380" s="399"/>
      <c r="H380" s="54"/>
      <c r="I380" s="55"/>
    </row>
    <row r="381" spans="1:9" s="56" customFormat="1" ht="21" x14ac:dyDescent="0.25">
      <c r="A381" s="541">
        <v>2</v>
      </c>
      <c r="B381" s="542" t="s">
        <v>246</v>
      </c>
      <c r="C381" s="543" t="s">
        <v>254</v>
      </c>
      <c r="D381" s="544" t="s">
        <v>240</v>
      </c>
      <c r="E381" s="545">
        <v>6</v>
      </c>
      <c r="F381" s="547"/>
      <c r="G381" s="399"/>
      <c r="H381" s="54"/>
      <c r="I381" s="55"/>
    </row>
    <row r="382" spans="1:9" s="56" customFormat="1" ht="21" x14ac:dyDescent="0.25">
      <c r="A382" s="541">
        <v>2</v>
      </c>
      <c r="B382" s="542" t="s">
        <v>246</v>
      </c>
      <c r="C382" s="543" t="s">
        <v>254</v>
      </c>
      <c r="D382" s="544" t="s">
        <v>2</v>
      </c>
      <c r="E382" s="545">
        <v>5</v>
      </c>
      <c r="F382" s="547"/>
      <c r="G382" s="399"/>
      <c r="H382" s="54"/>
      <c r="I382" s="55"/>
    </row>
    <row r="383" spans="1:9" s="56" customFormat="1" ht="21" x14ac:dyDescent="0.25">
      <c r="A383" s="541">
        <v>2</v>
      </c>
      <c r="B383" s="542" t="s">
        <v>250</v>
      </c>
      <c r="C383" s="543" t="s">
        <v>239</v>
      </c>
      <c r="D383" s="544" t="s">
        <v>255</v>
      </c>
      <c r="E383" s="545">
        <v>5</v>
      </c>
      <c r="F383" s="547"/>
      <c r="G383" s="399"/>
      <c r="H383" s="54"/>
      <c r="I383" s="55"/>
    </row>
    <row r="384" spans="1:9" s="56" customFormat="1" ht="21" x14ac:dyDescent="0.25">
      <c r="A384" s="541">
        <v>2</v>
      </c>
      <c r="B384" s="542" t="s">
        <v>256</v>
      </c>
      <c r="C384" s="543" t="s">
        <v>230</v>
      </c>
      <c r="D384" s="544" t="s">
        <v>3</v>
      </c>
      <c r="E384" s="545">
        <v>5</v>
      </c>
      <c r="F384" s="547"/>
      <c r="G384" s="399"/>
      <c r="H384" s="54"/>
      <c r="I384" s="55"/>
    </row>
    <row r="385" spans="1:9" s="56" customFormat="1" ht="21" x14ac:dyDescent="0.25">
      <c r="A385" s="541">
        <v>1</v>
      </c>
      <c r="B385" s="542" t="s">
        <v>258</v>
      </c>
      <c r="C385" s="543" t="s">
        <v>228</v>
      </c>
      <c r="D385" s="544" t="s">
        <v>255</v>
      </c>
      <c r="E385" s="545">
        <v>5</v>
      </c>
      <c r="F385" s="547"/>
      <c r="G385" s="399"/>
      <c r="H385" s="54"/>
      <c r="I385" s="55"/>
    </row>
    <row r="386" spans="1:9" s="56" customFormat="1" ht="21" x14ac:dyDescent="0.25">
      <c r="A386" s="541">
        <v>1</v>
      </c>
      <c r="B386" s="542" t="s">
        <v>232</v>
      </c>
      <c r="C386" s="543" t="s">
        <v>230</v>
      </c>
      <c r="D386" s="544" t="s">
        <v>3</v>
      </c>
      <c r="E386" s="545">
        <v>4</v>
      </c>
      <c r="F386" s="547"/>
      <c r="G386" s="399"/>
      <c r="H386" s="54"/>
      <c r="I386" s="55"/>
    </row>
    <row r="387" spans="1:9" s="56" customFormat="1" ht="21" x14ac:dyDescent="0.25">
      <c r="A387" s="541">
        <v>3</v>
      </c>
      <c r="B387" s="542" t="s">
        <v>246</v>
      </c>
      <c r="C387" s="543" t="s">
        <v>234</v>
      </c>
      <c r="D387" s="544" t="s">
        <v>1</v>
      </c>
      <c r="E387" s="545">
        <v>4</v>
      </c>
      <c r="F387" s="547"/>
      <c r="G387" s="399"/>
      <c r="H387" s="54"/>
      <c r="I387" s="55"/>
    </row>
    <row r="388" spans="1:9" s="56" customFormat="1" ht="21" x14ac:dyDescent="0.25">
      <c r="A388" s="541">
        <v>1</v>
      </c>
      <c r="B388" s="542" t="s">
        <v>231</v>
      </c>
      <c r="C388" s="543" t="s">
        <v>228</v>
      </c>
      <c r="D388" s="544" t="s">
        <v>255</v>
      </c>
      <c r="E388" s="545">
        <v>4</v>
      </c>
      <c r="F388" s="547"/>
      <c r="G388" s="399"/>
      <c r="H388" s="54"/>
      <c r="I388" s="55"/>
    </row>
    <row r="389" spans="1:9" s="56" customFormat="1" ht="21" x14ac:dyDescent="0.25">
      <c r="A389" s="541">
        <v>2</v>
      </c>
      <c r="B389" s="542" t="s">
        <v>246</v>
      </c>
      <c r="C389" s="543" t="s">
        <v>228</v>
      </c>
      <c r="D389" s="544" t="s">
        <v>252</v>
      </c>
      <c r="E389" s="545">
        <v>3</v>
      </c>
      <c r="F389" s="547"/>
      <c r="G389" s="399"/>
      <c r="H389" s="54"/>
      <c r="I389" s="55"/>
    </row>
    <row r="390" spans="1:9" s="56" customFormat="1" ht="21" x14ac:dyDescent="0.25">
      <c r="A390" s="541">
        <v>2</v>
      </c>
      <c r="B390" s="542" t="s">
        <v>243</v>
      </c>
      <c r="C390" s="543" t="s">
        <v>236</v>
      </c>
      <c r="D390" s="544" t="s">
        <v>248</v>
      </c>
      <c r="E390" s="545">
        <v>3</v>
      </c>
      <c r="F390" s="547"/>
      <c r="G390" s="399"/>
      <c r="H390" s="54"/>
      <c r="I390" s="55"/>
    </row>
    <row r="391" spans="1:9" s="56" customFormat="1" ht="21" x14ac:dyDescent="0.25">
      <c r="A391" s="541">
        <v>1</v>
      </c>
      <c r="B391" s="542" t="s">
        <v>231</v>
      </c>
      <c r="C391" s="543" t="s">
        <v>241</v>
      </c>
      <c r="D391" s="544" t="s">
        <v>242</v>
      </c>
      <c r="E391" s="545">
        <v>3</v>
      </c>
      <c r="F391" s="547"/>
      <c r="G391" s="399"/>
      <c r="H391" s="54"/>
      <c r="I391" s="55"/>
    </row>
    <row r="392" spans="1:9" s="56" customFormat="1" ht="21" x14ac:dyDescent="0.25">
      <c r="A392" s="541">
        <v>1</v>
      </c>
      <c r="B392" s="542" t="s">
        <v>231</v>
      </c>
      <c r="C392" s="543" t="s">
        <v>226</v>
      </c>
      <c r="D392" s="544" t="s">
        <v>255</v>
      </c>
      <c r="E392" s="545">
        <v>3</v>
      </c>
      <c r="F392" s="547"/>
      <c r="G392" s="399"/>
      <c r="H392" s="54"/>
      <c r="I392" s="55"/>
    </row>
    <row r="393" spans="1:9" s="56" customFormat="1" ht="21" x14ac:dyDescent="0.25">
      <c r="A393" s="541">
        <v>1</v>
      </c>
      <c r="B393" s="542" t="s">
        <v>231</v>
      </c>
      <c r="C393" s="543" t="s">
        <v>230</v>
      </c>
      <c r="D393" s="544" t="s">
        <v>1</v>
      </c>
      <c r="E393" s="545">
        <v>3</v>
      </c>
      <c r="F393" s="547"/>
      <c r="G393" s="399"/>
      <c r="H393" s="54"/>
      <c r="I393" s="55"/>
    </row>
    <row r="394" spans="1:9" s="56" customFormat="1" ht="21" x14ac:dyDescent="0.25">
      <c r="A394" s="541">
        <v>2</v>
      </c>
      <c r="B394" s="542" t="s">
        <v>258</v>
      </c>
      <c r="C394" s="543" t="s">
        <v>249</v>
      </c>
      <c r="D394" s="544" t="s">
        <v>242</v>
      </c>
      <c r="E394" s="545">
        <v>1</v>
      </c>
      <c r="F394" s="547"/>
      <c r="G394" s="399"/>
      <c r="H394" s="54"/>
      <c r="I394" s="55"/>
    </row>
    <row r="395" spans="1:9" s="56" customFormat="1" ht="21" x14ac:dyDescent="0.25">
      <c r="A395" s="541">
        <v>3</v>
      </c>
      <c r="B395" s="542" t="s">
        <v>259</v>
      </c>
      <c r="C395" s="543" t="s">
        <v>241</v>
      </c>
      <c r="D395" s="544" t="s">
        <v>235</v>
      </c>
      <c r="E395" s="545">
        <v>0</v>
      </c>
      <c r="F395" s="547"/>
      <c r="G395" s="399"/>
      <c r="H395" s="54"/>
      <c r="I395" s="55"/>
    </row>
    <row r="396" spans="1:9" s="56" customFormat="1" ht="21" x14ac:dyDescent="0.25">
      <c r="A396" s="541">
        <v>3</v>
      </c>
      <c r="B396" s="542" t="s">
        <v>259</v>
      </c>
      <c r="C396" s="543" t="s">
        <v>226</v>
      </c>
      <c r="D396" s="544" t="s">
        <v>248</v>
      </c>
      <c r="E396" s="545">
        <v>0</v>
      </c>
      <c r="F396" s="547"/>
      <c r="G396" s="399"/>
      <c r="H396" s="54"/>
      <c r="I396" s="55"/>
    </row>
    <row r="397" spans="1:9" s="56" customFormat="1" ht="21" x14ac:dyDescent="0.25">
      <c r="A397" s="541">
        <v>1</v>
      </c>
      <c r="B397" s="542" t="s">
        <v>232</v>
      </c>
      <c r="C397" s="543" t="s">
        <v>239</v>
      </c>
      <c r="D397" s="544" t="s">
        <v>229</v>
      </c>
      <c r="E397" s="545">
        <v>0</v>
      </c>
      <c r="F397" s="547"/>
      <c r="G397" s="399"/>
      <c r="H397" s="54"/>
      <c r="I397" s="55"/>
    </row>
    <row r="398" spans="1:9" s="56" customFormat="1" ht="21" x14ac:dyDescent="0.25">
      <c r="A398" s="541">
        <v>1</v>
      </c>
      <c r="B398" s="542" t="s">
        <v>232</v>
      </c>
      <c r="C398" s="543" t="s">
        <v>247</v>
      </c>
      <c r="D398" s="544" t="s">
        <v>1</v>
      </c>
      <c r="E398" s="545">
        <v>0</v>
      </c>
      <c r="F398" s="547"/>
      <c r="G398" s="399"/>
      <c r="H398" s="54"/>
      <c r="I398" s="55"/>
    </row>
    <row r="399" spans="1:9" s="56" customFormat="1" ht="21" x14ac:dyDescent="0.25">
      <c r="A399" s="541">
        <v>2</v>
      </c>
      <c r="B399" s="542" t="s">
        <v>233</v>
      </c>
      <c r="C399" s="543" t="s">
        <v>254</v>
      </c>
      <c r="D399" s="544" t="s">
        <v>2</v>
      </c>
      <c r="E399" s="545">
        <v>0</v>
      </c>
      <c r="F399" s="547"/>
      <c r="G399" s="399"/>
      <c r="H399" s="54"/>
      <c r="I399" s="55"/>
    </row>
    <row r="400" spans="1:9" s="56" customFormat="1" ht="21" x14ac:dyDescent="0.25">
      <c r="A400" s="541">
        <v>2</v>
      </c>
      <c r="B400" s="542" t="s">
        <v>233</v>
      </c>
      <c r="C400" s="543" t="s">
        <v>257</v>
      </c>
      <c r="D400" s="544" t="s">
        <v>235</v>
      </c>
      <c r="E400" s="545">
        <v>0</v>
      </c>
      <c r="F400" s="547"/>
      <c r="G400" s="399"/>
      <c r="H400" s="54"/>
      <c r="I400" s="55"/>
    </row>
    <row r="401" spans="1:9" s="56" customFormat="1" ht="21" x14ac:dyDescent="0.25">
      <c r="A401" s="541">
        <v>2</v>
      </c>
      <c r="B401" s="542" t="s">
        <v>233</v>
      </c>
      <c r="C401" s="543" t="s">
        <v>251</v>
      </c>
      <c r="D401" s="544" t="s">
        <v>235</v>
      </c>
      <c r="E401" s="545">
        <v>0</v>
      </c>
      <c r="F401" s="547"/>
      <c r="G401" s="399"/>
      <c r="H401" s="54"/>
      <c r="I401" s="55"/>
    </row>
    <row r="402" spans="1:9" s="56" customFormat="1" ht="21" x14ac:dyDescent="0.25">
      <c r="A402" s="541">
        <v>2</v>
      </c>
      <c r="B402" s="542" t="s">
        <v>233</v>
      </c>
      <c r="C402" s="543" t="s">
        <v>244</v>
      </c>
      <c r="D402" s="544" t="s">
        <v>235</v>
      </c>
      <c r="E402" s="545">
        <v>0</v>
      </c>
      <c r="F402" s="547"/>
      <c r="G402" s="399"/>
      <c r="H402" s="54"/>
      <c r="I402" s="55"/>
    </row>
    <row r="403" spans="1:9" s="56" customFormat="1" ht="21" x14ac:dyDescent="0.25">
      <c r="A403" s="541">
        <v>1</v>
      </c>
      <c r="B403" s="542" t="s">
        <v>225</v>
      </c>
      <c r="C403" s="543" t="s">
        <v>257</v>
      </c>
      <c r="D403" s="544" t="s">
        <v>235</v>
      </c>
      <c r="E403" s="545">
        <v>0</v>
      </c>
      <c r="F403" s="547"/>
      <c r="G403" s="399"/>
      <c r="H403" s="54"/>
      <c r="I403" s="55"/>
    </row>
    <row r="404" spans="1:9" s="56" customFormat="1" ht="21" x14ac:dyDescent="0.25">
      <c r="A404" s="541">
        <v>1</v>
      </c>
      <c r="B404" s="542" t="s">
        <v>225</v>
      </c>
      <c r="C404" s="543" t="s">
        <v>228</v>
      </c>
      <c r="D404" s="544" t="s">
        <v>1</v>
      </c>
      <c r="E404" s="545">
        <v>0</v>
      </c>
      <c r="F404" s="547"/>
      <c r="G404" s="399"/>
      <c r="H404" s="54"/>
      <c r="I404" s="55"/>
    </row>
    <row r="405" spans="1:9" s="56" customFormat="1" ht="21" x14ac:dyDescent="0.25">
      <c r="A405" s="541">
        <v>1</v>
      </c>
      <c r="B405" s="542" t="s">
        <v>225</v>
      </c>
      <c r="C405" s="543" t="s">
        <v>226</v>
      </c>
      <c r="D405" s="544" t="s">
        <v>240</v>
      </c>
      <c r="E405" s="545">
        <v>0</v>
      </c>
      <c r="F405" s="547"/>
      <c r="G405" s="399"/>
      <c r="H405" s="54"/>
      <c r="I405" s="55"/>
    </row>
    <row r="406" spans="1:9" s="56" customFormat="1" ht="21" x14ac:dyDescent="0.25">
      <c r="A406" s="541">
        <v>2</v>
      </c>
      <c r="B406" s="542" t="s">
        <v>225</v>
      </c>
      <c r="C406" s="543" t="s">
        <v>247</v>
      </c>
      <c r="D406" s="544" t="s">
        <v>1</v>
      </c>
      <c r="E406" s="545">
        <v>0</v>
      </c>
      <c r="F406" s="547"/>
      <c r="G406" s="399"/>
      <c r="H406" s="54"/>
      <c r="I406" s="55"/>
    </row>
    <row r="407" spans="1:9" s="56" customFormat="1" ht="21" x14ac:dyDescent="0.25">
      <c r="A407" s="541">
        <v>2</v>
      </c>
      <c r="B407" s="542" t="s">
        <v>225</v>
      </c>
      <c r="C407" s="543" t="s">
        <v>239</v>
      </c>
      <c r="D407" s="544" t="s">
        <v>255</v>
      </c>
      <c r="E407" s="545">
        <v>0</v>
      </c>
      <c r="F407" s="547"/>
      <c r="G407" s="399"/>
      <c r="H407" s="54"/>
      <c r="I407" s="55"/>
    </row>
    <row r="408" spans="1:9" s="56" customFormat="1" ht="21" x14ac:dyDescent="0.25">
      <c r="A408" s="541">
        <v>2</v>
      </c>
      <c r="B408" s="542" t="s">
        <v>225</v>
      </c>
      <c r="C408" s="543" t="s">
        <v>253</v>
      </c>
      <c r="D408" s="544" t="s">
        <v>1</v>
      </c>
      <c r="E408" s="545">
        <v>0</v>
      </c>
      <c r="F408" s="547"/>
      <c r="G408" s="399"/>
      <c r="H408" s="54"/>
      <c r="I408" s="55"/>
    </row>
    <row r="409" spans="1:9" s="56" customFormat="1" ht="21" x14ac:dyDescent="0.25">
      <c r="A409" s="541">
        <v>2</v>
      </c>
      <c r="B409" s="542" t="s">
        <v>225</v>
      </c>
      <c r="C409" s="543" t="s">
        <v>230</v>
      </c>
      <c r="D409" s="544" t="s">
        <v>245</v>
      </c>
      <c r="E409" s="545">
        <v>0</v>
      </c>
      <c r="F409" s="547"/>
      <c r="G409" s="399"/>
      <c r="H409" s="54"/>
      <c r="I409" s="55"/>
    </row>
    <row r="410" spans="1:9" s="56" customFormat="1" ht="21" x14ac:dyDescent="0.25">
      <c r="A410" s="541">
        <v>2</v>
      </c>
      <c r="B410" s="542" t="s">
        <v>225</v>
      </c>
      <c r="C410" s="543" t="s">
        <v>228</v>
      </c>
      <c r="D410" s="544" t="s">
        <v>252</v>
      </c>
      <c r="E410" s="545">
        <v>0</v>
      </c>
      <c r="F410" s="547"/>
      <c r="G410" s="399"/>
      <c r="H410" s="54"/>
      <c r="I410" s="55"/>
    </row>
    <row r="411" spans="1:9" s="56" customFormat="1" ht="21" x14ac:dyDescent="0.25">
      <c r="A411" s="541">
        <v>3</v>
      </c>
      <c r="B411" s="542" t="s">
        <v>225</v>
      </c>
      <c r="C411" s="543" t="s">
        <v>249</v>
      </c>
      <c r="D411" s="544" t="s">
        <v>1</v>
      </c>
      <c r="E411" s="545">
        <v>0</v>
      </c>
      <c r="F411" s="547"/>
      <c r="G411" s="399"/>
      <c r="H411" s="54"/>
      <c r="I411" s="55"/>
    </row>
    <row r="412" spans="1:9" s="56" customFormat="1" ht="21" x14ac:dyDescent="0.25">
      <c r="A412" s="541">
        <v>2</v>
      </c>
      <c r="B412" s="542" t="s">
        <v>238</v>
      </c>
      <c r="C412" s="543" t="s">
        <v>230</v>
      </c>
      <c r="D412" s="544" t="s">
        <v>245</v>
      </c>
      <c r="E412" s="545">
        <v>0</v>
      </c>
      <c r="F412" s="547"/>
      <c r="G412" s="399"/>
      <c r="H412" s="54"/>
      <c r="I412" s="55"/>
    </row>
    <row r="413" spans="1:9" s="56" customFormat="1" ht="21" x14ac:dyDescent="0.25">
      <c r="A413" s="541">
        <v>2</v>
      </c>
      <c r="B413" s="542" t="s">
        <v>238</v>
      </c>
      <c r="C413" s="543" t="s">
        <v>249</v>
      </c>
      <c r="D413" s="544" t="s">
        <v>240</v>
      </c>
      <c r="E413" s="545">
        <v>0</v>
      </c>
      <c r="F413" s="547"/>
      <c r="G413" s="399"/>
      <c r="H413" s="54"/>
      <c r="I413" s="55"/>
    </row>
    <row r="414" spans="1:9" s="56" customFormat="1" ht="21" x14ac:dyDescent="0.25">
      <c r="A414" s="541">
        <v>2</v>
      </c>
      <c r="B414" s="542" t="s">
        <v>238</v>
      </c>
      <c r="C414" s="543" t="s">
        <v>228</v>
      </c>
      <c r="D414" s="544" t="s">
        <v>229</v>
      </c>
      <c r="E414" s="545">
        <v>0</v>
      </c>
      <c r="F414" s="547"/>
      <c r="G414" s="399"/>
      <c r="H414" s="54"/>
      <c r="I414" s="55"/>
    </row>
    <row r="415" spans="1:9" s="56" customFormat="1" ht="21" x14ac:dyDescent="0.25">
      <c r="A415" s="541">
        <v>1</v>
      </c>
      <c r="B415" s="542" t="s">
        <v>246</v>
      </c>
      <c r="C415" s="543" t="s">
        <v>230</v>
      </c>
      <c r="D415" s="544" t="s">
        <v>252</v>
      </c>
      <c r="E415" s="545">
        <v>0</v>
      </c>
      <c r="F415" s="547"/>
      <c r="G415" s="399"/>
      <c r="H415" s="54"/>
      <c r="I415" s="55"/>
    </row>
    <row r="416" spans="1:9" s="56" customFormat="1" ht="21" x14ac:dyDescent="0.25">
      <c r="A416" s="541">
        <v>1</v>
      </c>
      <c r="B416" s="542" t="s">
        <v>246</v>
      </c>
      <c r="C416" s="543" t="s">
        <v>236</v>
      </c>
      <c r="D416" s="544" t="s">
        <v>248</v>
      </c>
      <c r="E416" s="545">
        <v>0</v>
      </c>
      <c r="F416" s="547"/>
      <c r="G416" s="399"/>
      <c r="H416" s="54"/>
      <c r="I416" s="55"/>
    </row>
    <row r="417" spans="1:9" s="56" customFormat="1" ht="21" x14ac:dyDescent="0.25">
      <c r="A417" s="541">
        <v>2</v>
      </c>
      <c r="B417" s="542" t="s">
        <v>246</v>
      </c>
      <c r="C417" s="543" t="s">
        <v>249</v>
      </c>
      <c r="D417" s="544" t="s">
        <v>242</v>
      </c>
      <c r="E417" s="545">
        <v>0</v>
      </c>
      <c r="F417" s="547"/>
      <c r="G417" s="399"/>
      <c r="H417" s="54"/>
      <c r="I417" s="55"/>
    </row>
    <row r="418" spans="1:9" s="56" customFormat="1" ht="21" x14ac:dyDescent="0.25">
      <c r="A418" s="541">
        <v>2</v>
      </c>
      <c r="B418" s="542" t="s">
        <v>246</v>
      </c>
      <c r="C418" s="543" t="s">
        <v>253</v>
      </c>
      <c r="D418" s="544" t="s">
        <v>237</v>
      </c>
      <c r="E418" s="545">
        <v>0</v>
      </c>
      <c r="F418" s="547"/>
      <c r="G418" s="399"/>
      <c r="H418" s="54"/>
      <c r="I418" s="55"/>
    </row>
    <row r="419" spans="1:9" s="56" customFormat="1" ht="21" x14ac:dyDescent="0.25">
      <c r="A419" s="541">
        <v>2</v>
      </c>
      <c r="B419" s="542" t="s">
        <v>246</v>
      </c>
      <c r="C419" s="543" t="s">
        <v>228</v>
      </c>
      <c r="D419" s="544" t="s">
        <v>229</v>
      </c>
      <c r="E419" s="545">
        <v>0</v>
      </c>
      <c r="F419" s="547"/>
      <c r="G419" s="399"/>
      <c r="H419" s="54"/>
      <c r="I419" s="55"/>
    </row>
    <row r="420" spans="1:9" s="56" customFormat="1" ht="21" x14ac:dyDescent="0.25">
      <c r="A420" s="541">
        <v>2</v>
      </c>
      <c r="B420" s="542" t="s">
        <v>246</v>
      </c>
      <c r="C420" s="543" t="s">
        <v>230</v>
      </c>
      <c r="D420" s="544" t="s">
        <v>1</v>
      </c>
      <c r="E420" s="545">
        <v>0</v>
      </c>
      <c r="F420" s="547"/>
      <c r="G420" s="399"/>
      <c r="H420" s="54"/>
      <c r="I420" s="55"/>
    </row>
    <row r="421" spans="1:9" s="56" customFormat="1" ht="21" x14ac:dyDescent="0.25">
      <c r="A421" s="541">
        <v>2</v>
      </c>
      <c r="B421" s="542" t="s">
        <v>246</v>
      </c>
      <c r="C421" s="543" t="s">
        <v>226</v>
      </c>
      <c r="D421" s="544" t="s">
        <v>2</v>
      </c>
      <c r="E421" s="545">
        <v>0</v>
      </c>
      <c r="F421" s="547"/>
      <c r="G421" s="399"/>
      <c r="H421" s="54"/>
      <c r="I421" s="55"/>
    </row>
    <row r="422" spans="1:9" s="56" customFormat="1" ht="21" x14ac:dyDescent="0.25">
      <c r="A422" s="541">
        <v>2</v>
      </c>
      <c r="B422" s="542" t="s">
        <v>246</v>
      </c>
      <c r="C422" s="543" t="s">
        <v>228</v>
      </c>
      <c r="D422" s="544" t="s">
        <v>3</v>
      </c>
      <c r="E422" s="545">
        <v>0</v>
      </c>
      <c r="F422" s="547"/>
      <c r="G422" s="399"/>
      <c r="H422" s="54"/>
      <c r="I422" s="55"/>
    </row>
    <row r="423" spans="1:9" s="56" customFormat="1" ht="21" x14ac:dyDescent="0.25">
      <c r="A423" s="541">
        <v>2</v>
      </c>
      <c r="B423" s="542" t="s">
        <v>246</v>
      </c>
      <c r="C423" s="543" t="s">
        <v>241</v>
      </c>
      <c r="D423" s="544" t="s">
        <v>235</v>
      </c>
      <c r="E423" s="545">
        <v>0</v>
      </c>
      <c r="F423" s="547"/>
      <c r="G423" s="399"/>
      <c r="H423" s="54"/>
      <c r="I423" s="55"/>
    </row>
    <row r="424" spans="1:9" s="56" customFormat="1" ht="21" x14ac:dyDescent="0.25">
      <c r="A424" s="541">
        <v>1</v>
      </c>
      <c r="B424" s="542" t="s">
        <v>250</v>
      </c>
      <c r="C424" s="543" t="s">
        <v>257</v>
      </c>
      <c r="D424" s="544" t="s">
        <v>242</v>
      </c>
      <c r="E424" s="545">
        <v>0</v>
      </c>
      <c r="F424" s="547"/>
      <c r="G424" s="399"/>
      <c r="H424" s="54"/>
      <c r="I424" s="55"/>
    </row>
    <row r="425" spans="1:9" s="56" customFormat="1" ht="21" x14ac:dyDescent="0.25">
      <c r="A425" s="541">
        <v>1</v>
      </c>
      <c r="B425" s="542" t="s">
        <v>250</v>
      </c>
      <c r="C425" s="543" t="s">
        <v>230</v>
      </c>
      <c r="D425" s="544" t="s">
        <v>3</v>
      </c>
      <c r="E425" s="545">
        <v>0</v>
      </c>
      <c r="F425" s="547"/>
      <c r="G425" s="399"/>
      <c r="H425" s="54"/>
      <c r="I425" s="55"/>
    </row>
    <row r="426" spans="1:9" s="56" customFormat="1" ht="21" x14ac:dyDescent="0.25">
      <c r="A426" s="541">
        <v>1</v>
      </c>
      <c r="B426" s="542" t="s">
        <v>250</v>
      </c>
      <c r="C426" s="543" t="s">
        <v>249</v>
      </c>
      <c r="D426" s="544" t="s">
        <v>235</v>
      </c>
      <c r="E426" s="545">
        <v>0</v>
      </c>
      <c r="F426" s="547"/>
      <c r="G426" s="399"/>
      <c r="H426" s="54"/>
      <c r="I426" s="55"/>
    </row>
    <row r="427" spans="1:9" s="56" customFormat="1" ht="21" x14ac:dyDescent="0.25">
      <c r="A427" s="541">
        <v>1</v>
      </c>
      <c r="B427" s="542" t="s">
        <v>250</v>
      </c>
      <c r="C427" s="543" t="s">
        <v>230</v>
      </c>
      <c r="D427" s="544" t="s">
        <v>245</v>
      </c>
      <c r="E427" s="545">
        <v>0</v>
      </c>
      <c r="F427" s="547"/>
      <c r="G427" s="399"/>
      <c r="H427" s="54"/>
      <c r="I427" s="55"/>
    </row>
    <row r="428" spans="1:9" s="56" customFormat="1" ht="21" x14ac:dyDescent="0.25">
      <c r="A428" s="541">
        <v>1</v>
      </c>
      <c r="B428" s="542" t="s">
        <v>250</v>
      </c>
      <c r="C428" s="543" t="s">
        <v>228</v>
      </c>
      <c r="D428" s="544" t="s">
        <v>252</v>
      </c>
      <c r="E428" s="545">
        <v>0</v>
      </c>
      <c r="F428" s="547"/>
      <c r="G428" s="399"/>
      <c r="H428" s="54"/>
      <c r="I428" s="55"/>
    </row>
    <row r="429" spans="1:9" s="56" customFormat="1" ht="21" x14ac:dyDescent="0.25">
      <c r="A429" s="541">
        <v>2</v>
      </c>
      <c r="B429" s="542" t="s">
        <v>250</v>
      </c>
      <c r="C429" s="543" t="s">
        <v>251</v>
      </c>
      <c r="D429" s="544" t="s">
        <v>237</v>
      </c>
      <c r="E429" s="545">
        <v>0</v>
      </c>
      <c r="F429" s="547"/>
      <c r="G429" s="399"/>
      <c r="H429" s="54"/>
      <c r="I429" s="55"/>
    </row>
    <row r="430" spans="1:9" s="56" customFormat="1" ht="21" x14ac:dyDescent="0.25">
      <c r="A430" s="541">
        <v>2</v>
      </c>
      <c r="B430" s="542" t="s">
        <v>250</v>
      </c>
      <c r="C430" s="543" t="s">
        <v>234</v>
      </c>
      <c r="D430" s="544" t="s">
        <v>1</v>
      </c>
      <c r="E430" s="545">
        <v>0</v>
      </c>
      <c r="F430" s="547"/>
      <c r="G430" s="399"/>
      <c r="H430" s="54"/>
      <c r="I430" s="55"/>
    </row>
    <row r="431" spans="1:9" s="56" customFormat="1" ht="21" x14ac:dyDescent="0.25">
      <c r="A431" s="541">
        <v>2</v>
      </c>
      <c r="B431" s="542" t="s">
        <v>250</v>
      </c>
      <c r="C431" s="543" t="s">
        <v>244</v>
      </c>
      <c r="D431" s="544" t="s">
        <v>2</v>
      </c>
      <c r="E431" s="545">
        <v>0</v>
      </c>
      <c r="F431" s="547"/>
      <c r="G431" s="399"/>
      <c r="H431" s="54"/>
      <c r="I431" s="55"/>
    </row>
    <row r="432" spans="1:9" s="56" customFormat="1" ht="21" x14ac:dyDescent="0.25">
      <c r="A432" s="541">
        <v>2</v>
      </c>
      <c r="B432" s="542" t="s">
        <v>250</v>
      </c>
      <c r="C432" s="543" t="s">
        <v>228</v>
      </c>
      <c r="D432" s="544" t="s">
        <v>255</v>
      </c>
      <c r="E432" s="545">
        <v>0</v>
      </c>
      <c r="F432" s="547"/>
      <c r="G432" s="399"/>
      <c r="H432" s="54"/>
      <c r="I432" s="55"/>
    </row>
    <row r="433" spans="1:9" s="56" customFormat="1" ht="21" x14ac:dyDescent="0.25">
      <c r="A433" s="541">
        <v>2</v>
      </c>
      <c r="B433" s="542" t="s">
        <v>250</v>
      </c>
      <c r="C433" s="543" t="s">
        <v>241</v>
      </c>
      <c r="D433" s="544" t="s">
        <v>242</v>
      </c>
      <c r="E433" s="545">
        <v>0</v>
      </c>
      <c r="F433" s="547"/>
      <c r="G433" s="399"/>
      <c r="H433" s="54"/>
      <c r="I433" s="55"/>
    </row>
    <row r="434" spans="1:9" s="56" customFormat="1" ht="21" x14ac:dyDescent="0.25">
      <c r="A434" s="541">
        <v>3</v>
      </c>
      <c r="B434" s="542" t="s">
        <v>250</v>
      </c>
      <c r="C434" s="543" t="s">
        <v>253</v>
      </c>
      <c r="D434" s="544" t="s">
        <v>248</v>
      </c>
      <c r="E434" s="545">
        <v>0</v>
      </c>
      <c r="F434" s="547"/>
      <c r="G434" s="399"/>
      <c r="H434" s="54"/>
      <c r="I434" s="55"/>
    </row>
    <row r="435" spans="1:9" s="56" customFormat="1" ht="21" x14ac:dyDescent="0.25">
      <c r="A435" s="541">
        <v>3</v>
      </c>
      <c r="B435" s="542" t="s">
        <v>250</v>
      </c>
      <c r="C435" s="543" t="s">
        <v>230</v>
      </c>
      <c r="D435" s="544" t="s">
        <v>3</v>
      </c>
      <c r="E435" s="545">
        <v>0</v>
      </c>
      <c r="F435" s="547"/>
      <c r="G435" s="399"/>
      <c r="H435" s="54"/>
      <c r="I435" s="55"/>
    </row>
    <row r="436" spans="1:9" s="56" customFormat="1" ht="21" x14ac:dyDescent="0.25">
      <c r="A436" s="541">
        <v>3</v>
      </c>
      <c r="B436" s="542" t="s">
        <v>250</v>
      </c>
      <c r="C436" s="543" t="s">
        <v>226</v>
      </c>
      <c r="D436" s="544" t="s">
        <v>229</v>
      </c>
      <c r="E436" s="545">
        <v>0</v>
      </c>
      <c r="F436" s="547"/>
      <c r="G436" s="399"/>
      <c r="H436" s="54"/>
      <c r="I436" s="55"/>
    </row>
    <row r="437" spans="1:9" s="56" customFormat="1" ht="21" x14ac:dyDescent="0.25">
      <c r="A437" s="541">
        <v>3</v>
      </c>
      <c r="B437" s="542" t="s">
        <v>250</v>
      </c>
      <c r="C437" s="543" t="s">
        <v>253</v>
      </c>
      <c r="D437" s="544" t="s">
        <v>248</v>
      </c>
      <c r="E437" s="545">
        <v>0</v>
      </c>
      <c r="F437" s="547"/>
      <c r="G437" s="399"/>
      <c r="H437" s="54"/>
      <c r="I437" s="55"/>
    </row>
    <row r="438" spans="1:9" s="56" customFormat="1" ht="21" x14ac:dyDescent="0.25">
      <c r="A438" s="541">
        <v>3</v>
      </c>
      <c r="B438" s="542" t="s">
        <v>250</v>
      </c>
      <c r="C438" s="543" t="s">
        <v>226</v>
      </c>
      <c r="D438" s="544" t="s">
        <v>240</v>
      </c>
      <c r="E438" s="545">
        <v>0</v>
      </c>
      <c r="F438" s="547"/>
      <c r="G438" s="399"/>
      <c r="H438" s="54"/>
      <c r="I438" s="55"/>
    </row>
    <row r="439" spans="1:9" s="56" customFormat="1" ht="21" x14ac:dyDescent="0.25">
      <c r="A439" s="541">
        <v>1</v>
      </c>
      <c r="B439" s="542" t="s">
        <v>227</v>
      </c>
      <c r="C439" s="543" t="s">
        <v>247</v>
      </c>
      <c r="D439" s="544" t="s">
        <v>1</v>
      </c>
      <c r="E439" s="545">
        <v>0</v>
      </c>
      <c r="F439" s="547"/>
      <c r="G439" s="399"/>
      <c r="H439" s="54"/>
      <c r="I439" s="55"/>
    </row>
    <row r="440" spans="1:9" s="56" customFormat="1" ht="21" x14ac:dyDescent="0.25">
      <c r="A440" s="541">
        <v>2</v>
      </c>
      <c r="B440" s="542" t="s">
        <v>227</v>
      </c>
      <c r="C440" s="543" t="s">
        <v>244</v>
      </c>
      <c r="D440" s="544" t="s">
        <v>2</v>
      </c>
      <c r="E440" s="545">
        <v>0</v>
      </c>
      <c r="F440" s="547"/>
      <c r="G440" s="399"/>
      <c r="H440" s="54"/>
      <c r="I440" s="55"/>
    </row>
    <row r="441" spans="1:9" s="56" customFormat="1" ht="21" x14ac:dyDescent="0.25">
      <c r="A441" s="541">
        <v>2</v>
      </c>
      <c r="B441" s="542" t="s">
        <v>227</v>
      </c>
      <c r="C441" s="543" t="s">
        <v>239</v>
      </c>
      <c r="D441" s="544" t="s">
        <v>229</v>
      </c>
      <c r="E441" s="545">
        <v>0</v>
      </c>
      <c r="F441" s="547"/>
      <c r="G441" s="399"/>
      <c r="H441" s="54"/>
      <c r="I441" s="55"/>
    </row>
    <row r="442" spans="1:9" s="56" customFormat="1" ht="21" x14ac:dyDescent="0.25">
      <c r="A442" s="541">
        <v>2</v>
      </c>
      <c r="B442" s="542" t="s">
        <v>227</v>
      </c>
      <c r="C442" s="543" t="s">
        <v>257</v>
      </c>
      <c r="D442" s="544" t="s">
        <v>242</v>
      </c>
      <c r="E442" s="545">
        <v>0</v>
      </c>
      <c r="F442" s="547"/>
      <c r="G442" s="399"/>
      <c r="H442" s="54"/>
      <c r="I442" s="55"/>
    </row>
    <row r="443" spans="1:9" s="56" customFormat="1" ht="21" x14ac:dyDescent="0.25">
      <c r="A443" s="541">
        <v>3</v>
      </c>
      <c r="B443" s="542" t="s">
        <v>227</v>
      </c>
      <c r="C443" s="543" t="s">
        <v>226</v>
      </c>
      <c r="D443" s="544" t="s">
        <v>240</v>
      </c>
      <c r="E443" s="545">
        <v>0</v>
      </c>
      <c r="F443" s="547"/>
      <c r="G443" s="399"/>
      <c r="H443" s="54"/>
      <c r="I443" s="55"/>
    </row>
    <row r="444" spans="1:9" s="56" customFormat="1" ht="21" x14ac:dyDescent="0.25">
      <c r="A444" s="541">
        <v>3</v>
      </c>
      <c r="B444" s="542" t="s">
        <v>227</v>
      </c>
      <c r="C444" s="543" t="s">
        <v>236</v>
      </c>
      <c r="D444" s="544" t="s">
        <v>237</v>
      </c>
      <c r="E444" s="545">
        <v>0</v>
      </c>
      <c r="F444" s="547"/>
      <c r="G444" s="399"/>
      <c r="H444" s="54"/>
      <c r="I444" s="55"/>
    </row>
    <row r="445" spans="1:9" s="56" customFormat="1" ht="21" x14ac:dyDescent="0.25">
      <c r="A445" s="541">
        <v>3</v>
      </c>
      <c r="B445" s="542" t="s">
        <v>227</v>
      </c>
      <c r="C445" s="543" t="s">
        <v>254</v>
      </c>
      <c r="D445" s="544" t="s">
        <v>2</v>
      </c>
      <c r="E445" s="545">
        <v>0</v>
      </c>
      <c r="F445" s="547"/>
      <c r="G445" s="399"/>
      <c r="H445" s="54"/>
      <c r="I445" s="55"/>
    </row>
    <row r="446" spans="1:9" s="56" customFormat="1" ht="21" x14ac:dyDescent="0.25">
      <c r="A446" s="541">
        <v>1</v>
      </c>
      <c r="B446" s="542" t="s">
        <v>243</v>
      </c>
      <c r="C446" s="543" t="s">
        <v>254</v>
      </c>
      <c r="D446" s="544" t="s">
        <v>2</v>
      </c>
      <c r="E446" s="545">
        <v>0</v>
      </c>
      <c r="F446" s="547"/>
      <c r="G446" s="399"/>
      <c r="H446" s="54"/>
      <c r="I446" s="55"/>
    </row>
    <row r="447" spans="1:9" s="56" customFormat="1" ht="21" x14ac:dyDescent="0.25">
      <c r="A447" s="541">
        <v>1</v>
      </c>
      <c r="B447" s="542" t="s">
        <v>243</v>
      </c>
      <c r="C447" s="543" t="s">
        <v>251</v>
      </c>
      <c r="D447" s="544" t="s">
        <v>248</v>
      </c>
      <c r="E447" s="545">
        <v>0</v>
      </c>
      <c r="F447" s="547"/>
      <c r="G447" s="399"/>
      <c r="H447" s="54"/>
      <c r="I447" s="55"/>
    </row>
    <row r="448" spans="1:9" s="56" customFormat="1" ht="21" x14ac:dyDescent="0.25">
      <c r="A448" s="541">
        <v>1</v>
      </c>
      <c r="B448" s="542" t="s">
        <v>243</v>
      </c>
      <c r="C448" s="543" t="s">
        <v>226</v>
      </c>
      <c r="D448" s="544" t="s">
        <v>255</v>
      </c>
      <c r="E448" s="545">
        <v>0</v>
      </c>
      <c r="F448" s="547"/>
      <c r="G448" s="399"/>
      <c r="H448" s="54"/>
      <c r="I448" s="55"/>
    </row>
    <row r="449" spans="1:9" s="56" customFormat="1" ht="21" x14ac:dyDescent="0.25">
      <c r="A449" s="541">
        <v>1</v>
      </c>
      <c r="B449" s="542" t="s">
        <v>243</v>
      </c>
      <c r="C449" s="543" t="s">
        <v>234</v>
      </c>
      <c r="D449" s="544" t="s">
        <v>245</v>
      </c>
      <c r="E449" s="545">
        <v>0</v>
      </c>
      <c r="F449" s="547"/>
      <c r="G449" s="399"/>
      <c r="H449" s="54"/>
      <c r="I449" s="55"/>
    </row>
    <row r="450" spans="1:9" s="56" customFormat="1" ht="21" x14ac:dyDescent="0.25">
      <c r="A450" s="541">
        <v>1</v>
      </c>
      <c r="B450" s="542" t="s">
        <v>243</v>
      </c>
      <c r="C450" s="543" t="s">
        <v>244</v>
      </c>
      <c r="D450" s="544" t="s">
        <v>240</v>
      </c>
      <c r="E450" s="545">
        <v>0</v>
      </c>
      <c r="F450" s="547"/>
      <c r="G450" s="399"/>
      <c r="H450" s="54"/>
      <c r="I450" s="55"/>
    </row>
    <row r="451" spans="1:9" s="56" customFormat="1" ht="21" x14ac:dyDescent="0.25">
      <c r="A451" s="541">
        <v>1</v>
      </c>
      <c r="B451" s="542" t="s">
        <v>243</v>
      </c>
      <c r="C451" s="543" t="s">
        <v>254</v>
      </c>
      <c r="D451" s="544" t="s">
        <v>240</v>
      </c>
      <c r="E451" s="545">
        <v>0</v>
      </c>
      <c r="F451" s="547"/>
      <c r="G451" s="399"/>
      <c r="H451" s="54"/>
      <c r="I451" s="55"/>
    </row>
    <row r="452" spans="1:9" s="56" customFormat="1" ht="21" x14ac:dyDescent="0.25">
      <c r="A452" s="541">
        <v>1</v>
      </c>
      <c r="B452" s="542" t="s">
        <v>243</v>
      </c>
      <c r="C452" s="543" t="s">
        <v>230</v>
      </c>
      <c r="D452" s="544" t="s">
        <v>252</v>
      </c>
      <c r="E452" s="545">
        <v>0</v>
      </c>
      <c r="F452" s="547"/>
      <c r="G452" s="399"/>
      <c r="H452" s="54"/>
      <c r="I452" s="55"/>
    </row>
    <row r="453" spans="1:9" s="56" customFormat="1" ht="21" x14ac:dyDescent="0.25">
      <c r="A453" s="541">
        <v>2</v>
      </c>
      <c r="B453" s="542" t="s">
        <v>243</v>
      </c>
      <c r="C453" s="543" t="s">
        <v>239</v>
      </c>
      <c r="D453" s="544" t="s">
        <v>255</v>
      </c>
      <c r="E453" s="545">
        <v>0</v>
      </c>
      <c r="F453" s="547"/>
      <c r="G453" s="399"/>
      <c r="H453" s="54"/>
      <c r="I453" s="55"/>
    </row>
    <row r="454" spans="1:9" s="56" customFormat="1" ht="21" x14ac:dyDescent="0.25">
      <c r="A454" s="541">
        <v>2</v>
      </c>
      <c r="B454" s="542" t="s">
        <v>243</v>
      </c>
      <c r="C454" s="543" t="s">
        <v>247</v>
      </c>
      <c r="D454" s="544" t="s">
        <v>245</v>
      </c>
      <c r="E454" s="545">
        <v>0</v>
      </c>
      <c r="F454" s="547"/>
      <c r="G454" s="399"/>
      <c r="H454" s="54"/>
      <c r="I454" s="55"/>
    </row>
    <row r="455" spans="1:9" s="56" customFormat="1" ht="21" x14ac:dyDescent="0.25">
      <c r="A455" s="541">
        <v>2</v>
      </c>
      <c r="B455" s="542" t="s">
        <v>243</v>
      </c>
      <c r="C455" s="543" t="s">
        <v>254</v>
      </c>
      <c r="D455" s="544" t="s">
        <v>240</v>
      </c>
      <c r="E455" s="545">
        <v>0</v>
      </c>
      <c r="F455" s="547"/>
      <c r="G455" s="399"/>
      <c r="H455" s="54"/>
      <c r="I455" s="55"/>
    </row>
    <row r="456" spans="1:9" s="56" customFormat="1" ht="21" x14ac:dyDescent="0.25">
      <c r="A456" s="541">
        <v>2</v>
      </c>
      <c r="B456" s="542" t="s">
        <v>243</v>
      </c>
      <c r="C456" s="543" t="s">
        <v>230</v>
      </c>
      <c r="D456" s="544" t="s">
        <v>252</v>
      </c>
      <c r="E456" s="545">
        <v>0</v>
      </c>
      <c r="F456" s="547"/>
      <c r="G456" s="399"/>
      <c r="H456" s="54"/>
      <c r="I456" s="55"/>
    </row>
    <row r="457" spans="1:9" s="56" customFormat="1" ht="21" x14ac:dyDescent="0.25">
      <c r="A457" s="541">
        <v>2</v>
      </c>
      <c r="B457" s="542" t="s">
        <v>243</v>
      </c>
      <c r="C457" s="543" t="s">
        <v>257</v>
      </c>
      <c r="D457" s="544" t="s">
        <v>242</v>
      </c>
      <c r="E457" s="545">
        <v>0</v>
      </c>
      <c r="F457" s="547"/>
      <c r="G457" s="399"/>
      <c r="H457" s="54"/>
      <c r="I457" s="55"/>
    </row>
    <row r="458" spans="1:9" s="56" customFormat="1" ht="21" x14ac:dyDescent="0.25">
      <c r="A458" s="541">
        <v>2</v>
      </c>
      <c r="B458" s="542" t="s">
        <v>243</v>
      </c>
      <c r="C458" s="543" t="s">
        <v>251</v>
      </c>
      <c r="D458" s="544" t="s">
        <v>237</v>
      </c>
      <c r="E458" s="545">
        <v>0</v>
      </c>
      <c r="F458" s="547"/>
      <c r="G458" s="399"/>
      <c r="H458" s="54"/>
      <c r="I458" s="55"/>
    </row>
    <row r="459" spans="1:9" s="56" customFormat="1" ht="21" x14ac:dyDescent="0.25">
      <c r="A459" s="541">
        <v>2</v>
      </c>
      <c r="B459" s="542" t="s">
        <v>243</v>
      </c>
      <c r="C459" s="543" t="s">
        <v>226</v>
      </c>
      <c r="D459" s="544" t="s">
        <v>229</v>
      </c>
      <c r="E459" s="545">
        <v>0</v>
      </c>
      <c r="F459" s="547"/>
      <c r="G459" s="399"/>
      <c r="H459" s="54"/>
      <c r="I459" s="55"/>
    </row>
    <row r="460" spans="1:9" s="56" customFormat="1" ht="21" x14ac:dyDescent="0.25">
      <c r="A460" s="541">
        <v>2</v>
      </c>
      <c r="B460" s="542" t="s">
        <v>231</v>
      </c>
      <c r="C460" s="543" t="s">
        <v>228</v>
      </c>
      <c r="D460" s="544" t="s">
        <v>229</v>
      </c>
      <c r="E460" s="545">
        <v>0</v>
      </c>
      <c r="F460" s="547"/>
      <c r="G460" s="399"/>
      <c r="H460" s="54"/>
      <c r="I460" s="55"/>
    </row>
    <row r="461" spans="1:9" s="56" customFormat="1" ht="21" x14ac:dyDescent="0.25">
      <c r="A461" s="541">
        <v>2</v>
      </c>
      <c r="B461" s="542" t="s">
        <v>258</v>
      </c>
      <c r="C461" s="543" t="s">
        <v>249</v>
      </c>
      <c r="D461" s="544" t="s">
        <v>235</v>
      </c>
      <c r="E461" s="545">
        <v>0</v>
      </c>
      <c r="F461" s="547"/>
      <c r="G461" s="399"/>
      <c r="H461" s="54"/>
      <c r="I461" s="55"/>
    </row>
    <row r="462" spans="1:9" s="56" customFormat="1" ht="21" x14ac:dyDescent="0.25">
      <c r="A462" s="548">
        <v>2</v>
      </c>
      <c r="B462" s="549" t="s">
        <v>258</v>
      </c>
      <c r="C462" s="550" t="s">
        <v>253</v>
      </c>
      <c r="D462" s="551" t="s">
        <v>237</v>
      </c>
      <c r="E462" s="552">
        <v>0</v>
      </c>
      <c r="F462" s="547"/>
      <c r="G462" s="399"/>
      <c r="H462" s="54"/>
      <c r="I462" s="55"/>
    </row>
    <row r="463" spans="1:9" ht="21" x14ac:dyDescent="0.35">
      <c r="A463" s="153"/>
      <c r="B463" s="540"/>
      <c r="C463" s="540"/>
      <c r="D463" s="153"/>
      <c r="E463" s="553"/>
      <c r="F463" s="540"/>
      <c r="G463" s="153"/>
    </row>
    <row r="464" spans="1:9" ht="21" x14ac:dyDescent="0.35">
      <c r="A464" s="153"/>
      <c r="B464" s="540"/>
      <c r="C464" s="540"/>
      <c r="D464" s="153"/>
      <c r="E464" s="553"/>
      <c r="F464" s="540"/>
      <c r="G464" s="153"/>
    </row>
    <row r="465" spans="2:7" x14ac:dyDescent="0.25">
      <c r="B465" s="58"/>
    </row>
    <row r="466" spans="2:7" x14ac:dyDescent="0.25">
      <c r="B466" s="58"/>
    </row>
    <row r="468" spans="2:7" x14ac:dyDescent="0.25">
      <c r="D468" s="60"/>
    </row>
    <row r="469" spans="2:7" x14ac:dyDescent="0.25">
      <c r="G469" s="51"/>
    </row>
    <row r="470" spans="2:7" x14ac:dyDescent="0.25">
      <c r="G470" s="51"/>
    </row>
    <row r="471" spans="2:7" x14ac:dyDescent="0.25">
      <c r="G471" s="51"/>
    </row>
    <row r="472" spans="2:7" x14ac:dyDescent="0.25">
      <c r="D472" s="60"/>
      <c r="G472" s="51"/>
    </row>
    <row r="476" spans="2:7" x14ac:dyDescent="0.25">
      <c r="D476" s="60"/>
    </row>
  </sheetData>
  <conditionalFormatting sqref="E4:E65538">
    <cfRule type="cellIs" dxfId="33" priority="1" stopIfTrue="1" operator="lessThan">
      <formula>0</formula>
    </cfRule>
    <cfRule type="cellIs" dxfId="32" priority="2" stopIfTrue="1" operator="greaterThan">
      <formula>5000</formula>
    </cfRule>
  </conditionalFormatting>
  <hyperlinks>
    <hyperlink ref="A1" location="CONTENT!A1" display="CONTENT!A1" xr:uid="{02E32517-EFE0-43EE-A231-65DBF531738C}"/>
  </hyperlinks>
  <pageMargins left="0.75" right="0.75" top="1" bottom="1" header="0.5" footer="0.5"/>
  <pageSetup orientation="portrait" horizontalDpi="0" verticalDpi="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505C7-944B-465E-9E21-FD6950604AD8}">
  <sheetPr codeName="Sheet34">
    <tabColor theme="9" tint="0.79998168889431442"/>
  </sheetPr>
  <dimension ref="A1:P23"/>
  <sheetViews>
    <sheetView showGridLines="0" zoomScaleNormal="100" workbookViewId="0"/>
  </sheetViews>
  <sheetFormatPr defaultColWidth="12.5703125" defaultRowHeight="18" x14ac:dyDescent="0.25"/>
  <cols>
    <col min="1" max="1" width="8.7109375" style="80" bestFit="1" customWidth="1"/>
    <col min="2" max="2" width="8.28515625" style="80" bestFit="1" customWidth="1"/>
    <col min="3" max="3" width="4.85546875" style="80" bestFit="1" customWidth="1"/>
    <col min="4" max="4" width="9.42578125" style="80" bestFit="1" customWidth="1"/>
    <col min="5" max="5" width="6.5703125" style="80" bestFit="1" customWidth="1"/>
    <col min="6" max="6" width="8.7109375" style="80" customWidth="1"/>
    <col min="7" max="7" width="12.5703125" style="80"/>
    <col min="8" max="9" width="12.5703125" style="74"/>
    <col min="10" max="10" width="1.85546875" style="74" customWidth="1"/>
    <col min="11" max="16" width="12.5703125" style="74"/>
    <col min="17" max="16384" width="12.5703125" style="80"/>
  </cols>
  <sheetData>
    <row r="1" spans="1:8" s="139" customFormat="1" ht="30" customHeight="1" thickBot="1" x14ac:dyDescent="0.4">
      <c r="A1" s="140" t="str" cm="1">
        <f t="array" aca="1" ref="A1" ca="1">MID(CELL("filename",A1),FIND("]",CELL("filename",A1))+1,255)</f>
        <v>2_8_Pivot Table Practice</v>
      </c>
      <c r="B1" s="138"/>
      <c r="C1" s="138"/>
      <c r="D1" s="138"/>
      <c r="E1" s="138"/>
      <c r="F1" s="138"/>
      <c r="G1" s="138"/>
      <c r="H1" s="138"/>
    </row>
    <row r="2" spans="1:8" s="139" customFormat="1" ht="21.75" thickBot="1" x14ac:dyDescent="0.4"/>
    <row r="3" spans="1:8" ht="32.25" customHeight="1" x14ac:dyDescent="0.25">
      <c r="A3" s="77" t="s">
        <v>284</v>
      </c>
      <c r="B3" s="78" t="s">
        <v>285</v>
      </c>
      <c r="C3" s="78" t="s">
        <v>286</v>
      </c>
      <c r="D3" s="78" t="s">
        <v>287</v>
      </c>
      <c r="E3" s="78" t="s">
        <v>346</v>
      </c>
      <c r="F3" s="79" t="s">
        <v>288</v>
      </c>
    </row>
    <row r="4" spans="1:8" x14ac:dyDescent="0.25">
      <c r="A4" s="81" t="s">
        <v>296</v>
      </c>
      <c r="B4" s="82" t="s">
        <v>302</v>
      </c>
      <c r="C4" s="83" t="s">
        <v>246</v>
      </c>
      <c r="D4" s="82" t="s">
        <v>308</v>
      </c>
      <c r="E4" s="84" t="s">
        <v>240</v>
      </c>
      <c r="F4" s="85">
        <v>33</v>
      </c>
    </row>
    <row r="5" spans="1:8" x14ac:dyDescent="0.25">
      <c r="A5" s="86" t="s">
        <v>292</v>
      </c>
      <c r="B5" s="87" t="s">
        <v>302</v>
      </c>
      <c r="C5" s="88" t="s">
        <v>246</v>
      </c>
      <c r="D5" s="87" t="s">
        <v>311</v>
      </c>
      <c r="E5" s="89" t="s">
        <v>255</v>
      </c>
      <c r="F5" s="90">
        <v>2221</v>
      </c>
    </row>
    <row r="6" spans="1:8" x14ac:dyDescent="0.25">
      <c r="A6" s="86" t="s">
        <v>294</v>
      </c>
      <c r="B6" s="87" t="s">
        <v>302</v>
      </c>
      <c r="C6" s="88" t="s">
        <v>347</v>
      </c>
      <c r="D6" s="87" t="s">
        <v>307</v>
      </c>
      <c r="E6" s="89" t="s">
        <v>245</v>
      </c>
      <c r="F6" s="90">
        <v>475</v>
      </c>
    </row>
    <row r="7" spans="1:8" x14ac:dyDescent="0.25">
      <c r="A7" s="86" t="s">
        <v>294</v>
      </c>
      <c r="B7" s="87" t="s">
        <v>309</v>
      </c>
      <c r="C7" s="88" t="s">
        <v>246</v>
      </c>
      <c r="D7" s="87" t="s">
        <v>291</v>
      </c>
      <c r="E7" s="89" t="s">
        <v>255</v>
      </c>
      <c r="F7" s="90">
        <v>10050</v>
      </c>
    </row>
    <row r="8" spans="1:8" x14ac:dyDescent="0.25">
      <c r="A8" s="86" t="s">
        <v>289</v>
      </c>
      <c r="B8" s="87" t="s">
        <v>309</v>
      </c>
      <c r="C8" s="88" t="s">
        <v>259</v>
      </c>
      <c r="D8" s="87" t="s">
        <v>291</v>
      </c>
      <c r="E8" s="89" t="s">
        <v>3</v>
      </c>
      <c r="F8" s="90">
        <v>38500</v>
      </c>
    </row>
    <row r="9" spans="1:8" x14ac:dyDescent="0.25">
      <c r="A9" s="86" t="s">
        <v>289</v>
      </c>
      <c r="B9" s="87" t="s">
        <v>309</v>
      </c>
      <c r="C9" s="88" t="s">
        <v>258</v>
      </c>
      <c r="D9" s="87" t="s">
        <v>298</v>
      </c>
      <c r="E9" s="89" t="s">
        <v>252</v>
      </c>
      <c r="F9" s="90">
        <v>2600</v>
      </c>
    </row>
    <row r="10" spans="1:8" x14ac:dyDescent="0.25">
      <c r="A10" s="86" t="s">
        <v>299</v>
      </c>
      <c r="B10" s="87" t="s">
        <v>309</v>
      </c>
      <c r="C10" s="88" t="s">
        <v>238</v>
      </c>
      <c r="D10" s="87" t="s">
        <v>311</v>
      </c>
      <c r="E10" s="89" t="s">
        <v>242</v>
      </c>
      <c r="F10" s="90">
        <v>17877</v>
      </c>
    </row>
    <row r="11" spans="1:8" x14ac:dyDescent="0.25">
      <c r="A11" s="86" t="s">
        <v>289</v>
      </c>
      <c r="B11" s="87" t="s">
        <v>309</v>
      </c>
      <c r="C11" s="88" t="s">
        <v>258</v>
      </c>
      <c r="D11" s="87" t="s">
        <v>305</v>
      </c>
      <c r="E11" s="89" t="s">
        <v>2</v>
      </c>
      <c r="F11" s="90">
        <v>3229</v>
      </c>
    </row>
    <row r="12" spans="1:8" x14ac:dyDescent="0.25">
      <c r="A12" s="86" t="s">
        <v>297</v>
      </c>
      <c r="B12" s="87" t="s">
        <v>309</v>
      </c>
      <c r="C12" s="88" t="s">
        <v>246</v>
      </c>
      <c r="D12" s="87" t="s">
        <v>312</v>
      </c>
      <c r="E12" s="89" t="s">
        <v>242</v>
      </c>
      <c r="F12" s="90">
        <v>457</v>
      </c>
    </row>
    <row r="13" spans="1:8" x14ac:dyDescent="0.25">
      <c r="A13" s="86" t="s">
        <v>303</v>
      </c>
      <c r="B13" s="87" t="s">
        <v>309</v>
      </c>
      <c r="C13" s="88" t="s">
        <v>238</v>
      </c>
      <c r="D13" s="87" t="s">
        <v>312</v>
      </c>
      <c r="E13" s="89" t="s">
        <v>242</v>
      </c>
      <c r="F13" s="90">
        <v>8471</v>
      </c>
    </row>
    <row r="14" spans="1:8" x14ac:dyDescent="0.25">
      <c r="A14" s="86" t="s">
        <v>303</v>
      </c>
      <c r="B14" s="87" t="s">
        <v>290</v>
      </c>
      <c r="C14" s="88" t="s">
        <v>238</v>
      </c>
      <c r="D14" s="87" t="s">
        <v>308</v>
      </c>
      <c r="E14" s="89" t="s">
        <v>242</v>
      </c>
      <c r="F14" s="90">
        <v>15354</v>
      </c>
    </row>
    <row r="15" spans="1:8" x14ac:dyDescent="0.25">
      <c r="A15" s="86" t="s">
        <v>289</v>
      </c>
      <c r="B15" s="87" t="s">
        <v>290</v>
      </c>
      <c r="C15" s="88" t="s">
        <v>246</v>
      </c>
      <c r="D15" s="87" t="s">
        <v>300</v>
      </c>
      <c r="E15" s="89" t="s">
        <v>242</v>
      </c>
      <c r="F15" s="90">
        <v>18729</v>
      </c>
    </row>
    <row r="16" spans="1:8" x14ac:dyDescent="0.25">
      <c r="A16" s="86" t="s">
        <v>299</v>
      </c>
      <c r="B16" s="87" t="s">
        <v>290</v>
      </c>
      <c r="C16" s="88" t="s">
        <v>347</v>
      </c>
      <c r="D16" s="87" t="s">
        <v>311</v>
      </c>
      <c r="E16" s="89" t="s">
        <v>255</v>
      </c>
      <c r="F16" s="90">
        <v>10269</v>
      </c>
    </row>
    <row r="17" spans="1:6" x14ac:dyDescent="0.25">
      <c r="A17" s="86" t="s">
        <v>297</v>
      </c>
      <c r="B17" s="87" t="s">
        <v>290</v>
      </c>
      <c r="C17" s="88" t="s">
        <v>231</v>
      </c>
      <c r="D17" s="87" t="s">
        <v>306</v>
      </c>
      <c r="E17" s="89" t="s">
        <v>245</v>
      </c>
      <c r="F17" s="90">
        <v>11180</v>
      </c>
    </row>
    <row r="18" spans="1:6" x14ac:dyDescent="0.25">
      <c r="A18" s="86" t="s">
        <v>294</v>
      </c>
      <c r="B18" s="87" t="s">
        <v>290</v>
      </c>
      <c r="C18" s="88" t="s">
        <v>259</v>
      </c>
      <c r="D18" s="87" t="s">
        <v>295</v>
      </c>
      <c r="E18" s="89" t="s">
        <v>237</v>
      </c>
      <c r="F18" s="90">
        <v>15064</v>
      </c>
    </row>
    <row r="19" spans="1:6" x14ac:dyDescent="0.25">
      <c r="A19" s="86" t="s">
        <v>296</v>
      </c>
      <c r="B19" s="87" t="s">
        <v>290</v>
      </c>
      <c r="C19" s="88" t="s">
        <v>246</v>
      </c>
      <c r="D19" s="87" t="s">
        <v>304</v>
      </c>
      <c r="E19" s="89" t="s">
        <v>252</v>
      </c>
      <c r="F19" s="90">
        <v>8158</v>
      </c>
    </row>
    <row r="20" spans="1:6" x14ac:dyDescent="0.25">
      <c r="A20" s="86" t="s">
        <v>296</v>
      </c>
      <c r="B20" s="87" t="s">
        <v>290</v>
      </c>
      <c r="C20" s="88" t="s">
        <v>231</v>
      </c>
      <c r="D20" s="87" t="s">
        <v>310</v>
      </c>
      <c r="E20" s="89" t="s">
        <v>1</v>
      </c>
      <c r="F20" s="90">
        <v>699</v>
      </c>
    </row>
    <row r="21" spans="1:6" x14ac:dyDescent="0.25">
      <c r="A21" s="86" t="s">
        <v>301</v>
      </c>
      <c r="B21" s="87" t="s">
        <v>290</v>
      </c>
      <c r="C21" s="88" t="s">
        <v>231</v>
      </c>
      <c r="D21" s="87" t="s">
        <v>310</v>
      </c>
      <c r="E21" s="89" t="s">
        <v>252</v>
      </c>
      <c r="F21" s="90">
        <v>8679</v>
      </c>
    </row>
    <row r="22" spans="1:6" x14ac:dyDescent="0.25">
      <c r="A22" s="86" t="s">
        <v>292</v>
      </c>
      <c r="B22" s="87" t="s">
        <v>290</v>
      </c>
      <c r="C22" s="88" t="s">
        <v>259</v>
      </c>
      <c r="D22" s="87" t="s">
        <v>293</v>
      </c>
      <c r="E22" s="89" t="s">
        <v>248</v>
      </c>
      <c r="F22" s="90">
        <v>22642</v>
      </c>
    </row>
    <row r="23" spans="1:6" ht="18.75" thickBot="1" x14ac:dyDescent="0.3">
      <c r="A23" s="91" t="s">
        <v>292</v>
      </c>
      <c r="B23" s="92" t="s">
        <v>290</v>
      </c>
      <c r="C23" s="93" t="s">
        <v>246</v>
      </c>
      <c r="D23" s="92" t="s">
        <v>312</v>
      </c>
      <c r="E23" s="94" t="s">
        <v>235</v>
      </c>
      <c r="F23" s="95">
        <v>11179</v>
      </c>
    </row>
  </sheetData>
  <hyperlinks>
    <hyperlink ref="A1" location="CONTENT!A1" display="CONTENT!A1" xr:uid="{106733F9-B676-4559-A432-529DD399EDD5}"/>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8FDA4-2AC8-45E8-AAE3-896E8AFCC354}">
  <sheetPr>
    <tabColor theme="9" tint="0.79998168889431442"/>
  </sheetPr>
  <dimension ref="A1:CN476"/>
  <sheetViews>
    <sheetView showGridLines="0" zoomScaleNormal="100" workbookViewId="0"/>
  </sheetViews>
  <sheetFormatPr defaultColWidth="8.7109375" defaultRowHeight="13.5" x14ac:dyDescent="0.25"/>
  <cols>
    <col min="1" max="1" width="15" style="57" customWidth="1"/>
    <col min="2" max="2" width="16.7109375" style="57" customWidth="1"/>
    <col min="3" max="3" width="14.7109375" style="57" customWidth="1"/>
    <col min="4" max="4" width="18.42578125" style="57" customWidth="1"/>
    <col min="5" max="5" width="19" style="57" customWidth="1"/>
    <col min="6" max="6" width="15.7109375" style="57" customWidth="1"/>
    <col min="7" max="7" width="9.7109375" style="57" bestFit="1" customWidth="1"/>
    <col min="8" max="8" width="12.85546875" style="57" customWidth="1"/>
    <col min="9" max="9" width="17.85546875" style="57" customWidth="1"/>
    <col min="10" max="10" width="14.5703125" style="57" bestFit="1" customWidth="1"/>
    <col min="11" max="11" width="11.5703125" style="57" customWidth="1"/>
    <col min="12" max="12" width="13" style="57" customWidth="1"/>
    <col min="13" max="13" width="19" style="57" bestFit="1" customWidth="1"/>
    <col min="14" max="14" width="20.5703125" style="59" customWidth="1"/>
    <col min="15" max="15" width="17.7109375" style="130" customWidth="1"/>
    <col min="16" max="16" width="8.7109375" style="51"/>
    <col min="17" max="17" width="24.5703125" style="51" bestFit="1" customWidth="1"/>
    <col min="18" max="18" width="16.28515625" style="51" bestFit="1" customWidth="1"/>
    <col min="19" max="20" width="9" style="51" bestFit="1" customWidth="1"/>
    <col min="21" max="21" width="10" style="51" bestFit="1" customWidth="1"/>
    <col min="22" max="24" width="9" style="51" bestFit="1" customWidth="1"/>
    <col min="25" max="25" width="11.42578125" style="51" bestFit="1" customWidth="1"/>
    <col min="26" max="26" width="9.28515625" style="51" bestFit="1" customWidth="1"/>
    <col min="27" max="28" width="9" style="51" bestFit="1" customWidth="1"/>
    <col min="29" max="29" width="12.28515625" style="51" bestFit="1" customWidth="1"/>
    <col min="30" max="31" width="9" style="51" bestFit="1" customWidth="1"/>
    <col min="32" max="32" width="10" style="51" bestFit="1" customWidth="1"/>
    <col min="33" max="33" width="11.7109375" style="51" bestFit="1" customWidth="1"/>
    <col min="34" max="36" width="9" style="51" bestFit="1" customWidth="1"/>
    <col min="37" max="37" width="10" style="51" bestFit="1" customWidth="1"/>
    <col min="38" max="38" width="11.28515625" style="51" bestFit="1" customWidth="1"/>
    <col min="39" max="39" width="11.7109375" style="51" bestFit="1" customWidth="1"/>
    <col min="40" max="40" width="8" style="51" bestFit="1" customWidth="1"/>
    <col min="41" max="41" width="9" style="51" bestFit="1" customWidth="1"/>
    <col min="42" max="42" width="8" style="51" bestFit="1" customWidth="1"/>
    <col min="43" max="43" width="9" style="51" bestFit="1" customWidth="1"/>
    <col min="44" max="44" width="9.42578125" style="51" bestFit="1" customWidth="1"/>
    <col min="45" max="45" width="9" style="51" bestFit="1" customWidth="1"/>
    <col min="46" max="46" width="11.42578125" style="51" bestFit="1" customWidth="1"/>
    <col min="47" max="47" width="9.28515625" style="51" bestFit="1" customWidth="1"/>
    <col min="48" max="48" width="8" style="51" bestFit="1" customWidth="1"/>
    <col min="49" max="52" width="9" style="51" bestFit="1" customWidth="1"/>
    <col min="53" max="53" width="8" style="51" bestFit="1" customWidth="1"/>
    <col min="54" max="54" width="11.7109375" style="51" bestFit="1" customWidth="1"/>
    <col min="55" max="55" width="8" style="51" bestFit="1" customWidth="1"/>
    <col min="56" max="56" width="8.7109375" style="51"/>
    <col min="57" max="58" width="9" style="51" bestFit="1" customWidth="1"/>
    <col min="59" max="59" width="9.42578125" style="51" bestFit="1" customWidth="1"/>
    <col min="60" max="60" width="9" style="51" bestFit="1" customWidth="1"/>
    <col min="61" max="61" width="12.28515625" style="51" bestFit="1" customWidth="1"/>
    <col min="62" max="62" width="9" style="51" bestFit="1" customWidth="1"/>
    <col min="63" max="63" width="8" style="51" bestFit="1" customWidth="1"/>
    <col min="64" max="65" width="9" style="51" bestFit="1" customWidth="1"/>
    <col min="66" max="66" width="8" style="51" bestFit="1" customWidth="1"/>
    <col min="67" max="68" width="9" style="51" bestFit="1" customWidth="1"/>
    <col min="69" max="69" width="11.7109375" style="51" bestFit="1" customWidth="1"/>
    <col min="70" max="70" width="9" style="51" bestFit="1" customWidth="1"/>
    <col min="71" max="71" width="8.7109375" style="51"/>
    <col min="72" max="73" width="9" style="51" bestFit="1" customWidth="1"/>
    <col min="74" max="74" width="9.42578125" style="51" bestFit="1" customWidth="1"/>
    <col min="75" max="75" width="9" style="51" bestFit="1" customWidth="1"/>
    <col min="76" max="76" width="11.7109375" style="51" bestFit="1" customWidth="1"/>
    <col min="77" max="79" width="9" style="51" bestFit="1" customWidth="1"/>
    <col min="80" max="81" width="8" style="51" bestFit="1" customWidth="1"/>
    <col min="82" max="83" width="9" style="51" bestFit="1" customWidth="1"/>
    <col min="84" max="84" width="11.7109375" style="51" bestFit="1" customWidth="1"/>
    <col min="85" max="85" width="9" style="51" bestFit="1" customWidth="1"/>
    <col min="86" max="86" width="8.7109375" style="51"/>
    <col min="87" max="87" width="6.5703125" style="51" bestFit="1" customWidth="1"/>
    <col min="88" max="88" width="8" style="51" bestFit="1" customWidth="1"/>
    <col min="89" max="89" width="9.42578125" style="51" bestFit="1" customWidth="1"/>
    <col min="90" max="90" width="9" style="51" bestFit="1" customWidth="1"/>
    <col min="91" max="91" width="10" style="51" bestFit="1" customWidth="1"/>
    <col min="92" max="92" width="11.28515625" style="51" bestFit="1" customWidth="1"/>
    <col min="93" max="16384" width="8.7109375" style="51"/>
  </cols>
  <sheetData>
    <row r="1" spans="1:92" s="139" customFormat="1" ht="27" thickBot="1" x14ac:dyDescent="0.4">
      <c r="A1" s="140" t="str" cm="1">
        <f t="array" aca="1" ref="A1" ca="1">MID(CELL("filename",A1),FIND("]",CELL("filename",A1))+1,255)</f>
        <v>2_9_Pivot Table Slicers</v>
      </c>
      <c r="B1" s="138"/>
      <c r="C1" s="138"/>
      <c r="D1" s="138"/>
      <c r="E1" s="138"/>
      <c r="F1" s="138"/>
      <c r="G1" s="138"/>
      <c r="H1" s="138"/>
      <c r="I1" s="138"/>
      <c r="J1" s="138"/>
      <c r="K1" s="138"/>
      <c r="L1" s="138"/>
      <c r="M1" s="138"/>
      <c r="N1" s="138"/>
      <c r="O1" s="138"/>
    </row>
    <row r="2" spans="1:92" s="142" customFormat="1" ht="21" x14ac:dyDescent="0.35">
      <c r="Q2" s="561" t="s">
        <v>222</v>
      </c>
      <c r="R2" t="s">
        <v>745</v>
      </c>
    </row>
    <row r="3" spans="1:92" s="540" customFormat="1" ht="42" x14ac:dyDescent="0.35">
      <c r="A3" s="554" t="s">
        <v>220</v>
      </c>
      <c r="B3" s="554" t="s">
        <v>221</v>
      </c>
      <c r="C3" s="554" t="s">
        <v>222</v>
      </c>
      <c r="D3" s="554" t="s">
        <v>223</v>
      </c>
      <c r="E3" s="554" t="s">
        <v>388</v>
      </c>
      <c r="F3" s="554" t="s">
        <v>389</v>
      </c>
      <c r="G3" s="554" t="s">
        <v>391</v>
      </c>
      <c r="H3" s="554" t="s">
        <v>390</v>
      </c>
      <c r="I3" s="554" t="s">
        <v>392</v>
      </c>
      <c r="J3" s="554" t="s">
        <v>284</v>
      </c>
      <c r="K3" s="554" t="s">
        <v>393</v>
      </c>
      <c r="L3" s="554" t="s">
        <v>742</v>
      </c>
      <c r="M3" s="554" t="s">
        <v>740</v>
      </c>
      <c r="N3" s="555" t="s">
        <v>224</v>
      </c>
      <c r="O3" s="555" t="s">
        <v>741</v>
      </c>
    </row>
    <row r="4" spans="1:92" s="540" customFormat="1" ht="21" x14ac:dyDescent="0.35">
      <c r="A4" s="153">
        <v>3</v>
      </c>
      <c r="B4" s="153" t="s">
        <v>225</v>
      </c>
      <c r="C4" s="153" t="s">
        <v>226</v>
      </c>
      <c r="D4" s="556" t="s">
        <v>245</v>
      </c>
      <c r="E4" s="557" t="str">
        <f>IF(D4="Jan","SU",IF(D4="Feb","JN",IF(D4="Mar","MA",IF(D4="Apr","KM",IF(D4="May","MT",IF(D4="Jun","BW",IF(D4="Jul","QL",IF(D4="Aug","PZ",IF(D4="Sep","VX",IF(D4="Oct","NP",IF(D4="Nov","ST",IF(D4="Dec","TH","Assign"))))))))))))</f>
        <v>QL</v>
      </c>
      <c r="F4" s="557" t="s">
        <v>259</v>
      </c>
      <c r="G4" s="564" t="s">
        <v>397</v>
      </c>
      <c r="H4" s="556">
        <v>2</v>
      </c>
      <c r="I4" s="556" t="s">
        <v>746</v>
      </c>
      <c r="J4" s="556" t="s">
        <v>396</v>
      </c>
      <c r="K4" s="556">
        <f t="shared" ref="K4:K67" si="0">3-A4</f>
        <v>0</v>
      </c>
      <c r="L4" s="556" t="str">
        <f>IF(K4=0,"YES","NO")</f>
        <v>YES</v>
      </c>
      <c r="M4" s="563" t="s">
        <v>313</v>
      </c>
      <c r="N4" s="553">
        <v>3398</v>
      </c>
      <c r="O4" s="564" t="s">
        <v>743</v>
      </c>
      <c r="Q4" s="561" t="s">
        <v>737</v>
      </c>
      <c r="R4" s="561" t="s">
        <v>736</v>
      </c>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row>
    <row r="5" spans="1:92" s="559" customFormat="1" ht="21" x14ac:dyDescent="0.35">
      <c r="A5" s="153">
        <v>3</v>
      </c>
      <c r="B5" s="153" t="s">
        <v>227</v>
      </c>
      <c r="C5" s="153" t="s">
        <v>228</v>
      </c>
      <c r="D5" s="556" t="s">
        <v>229</v>
      </c>
      <c r="E5" s="557" t="str">
        <f t="shared" ref="E5:E68" si="1">IF(D5="Jan","SU",IF(D5="Feb","JN",IF(D5="Mar","MA",IF(D5="Apr","KM",IF(D5="May","MT",IF(D5="Jun","BW",IF(D5="Jul","QL",IF(D5="Aug","PZ",IF(D5="Sep","VX",IF(D5="Oct","NP",IF(D5="Nov","ST",IF(D5="Dec","TH","Assign"))))))))))))</f>
        <v>TH</v>
      </c>
      <c r="F5" s="557" t="str">
        <f t="shared" ref="F5:F9" si="2">IF(D5="Dec","NNW","")</f>
        <v>NNW</v>
      </c>
      <c r="G5" s="564" t="s">
        <v>394</v>
      </c>
      <c r="H5" s="556">
        <v>5</v>
      </c>
      <c r="I5" s="556" t="s">
        <v>747</v>
      </c>
      <c r="J5" s="556" t="s">
        <v>401</v>
      </c>
      <c r="K5" s="556">
        <f t="shared" si="0"/>
        <v>0</v>
      </c>
      <c r="L5" s="556" t="str">
        <f t="shared" ref="L5:L68" si="3">IF(K5=0,"YES","NO")</f>
        <v>YES</v>
      </c>
      <c r="M5" s="563" t="s">
        <v>304</v>
      </c>
      <c r="N5" s="553">
        <v>257</v>
      </c>
      <c r="O5" s="564" t="s">
        <v>743</v>
      </c>
      <c r="Q5"/>
      <c r="R5" t="s">
        <v>308</v>
      </c>
      <c r="S5"/>
      <c r="T5"/>
      <c r="U5" t="s">
        <v>748</v>
      </c>
      <c r="V5" t="s">
        <v>307</v>
      </c>
      <c r="W5"/>
      <c r="X5"/>
      <c r="Y5" t="s">
        <v>749</v>
      </c>
      <c r="Z5" t="s">
        <v>313</v>
      </c>
      <c r="AA5"/>
      <c r="AB5"/>
      <c r="AC5" t="s">
        <v>750</v>
      </c>
      <c r="AD5" t="s">
        <v>304</v>
      </c>
      <c r="AE5"/>
      <c r="AF5"/>
      <c r="AG5" t="s">
        <v>751</v>
      </c>
      <c r="AH5" t="s">
        <v>310</v>
      </c>
      <c r="AI5"/>
      <c r="AJ5"/>
      <c r="AK5" t="s">
        <v>752</v>
      </c>
      <c r="AL5" t="s">
        <v>316</v>
      </c>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row>
    <row r="6" spans="1:92" s="540" customFormat="1" ht="21" x14ac:dyDescent="0.35">
      <c r="A6" s="153">
        <v>1</v>
      </c>
      <c r="B6" s="153" t="s">
        <v>227</v>
      </c>
      <c r="C6" s="153" t="s">
        <v>230</v>
      </c>
      <c r="D6" s="556" t="s">
        <v>1</v>
      </c>
      <c r="E6" s="557" t="str">
        <f t="shared" si="1"/>
        <v>SU</v>
      </c>
      <c r="F6" s="557" t="s">
        <v>259</v>
      </c>
      <c r="G6" s="564" t="s">
        <v>395</v>
      </c>
      <c r="H6" s="556">
        <v>5</v>
      </c>
      <c r="I6" s="556" t="s">
        <v>747</v>
      </c>
      <c r="J6" s="556" t="s">
        <v>396</v>
      </c>
      <c r="K6" s="556">
        <f t="shared" si="0"/>
        <v>2</v>
      </c>
      <c r="L6" s="556" t="str">
        <f t="shared" si="3"/>
        <v>NO</v>
      </c>
      <c r="M6" s="563" t="s">
        <v>313</v>
      </c>
      <c r="N6" s="553">
        <v>944</v>
      </c>
      <c r="O6" s="564" t="s">
        <v>744</v>
      </c>
      <c r="Q6" s="561" t="s">
        <v>315</v>
      </c>
      <c r="R6" s="565">
        <v>0</v>
      </c>
      <c r="S6" s="565">
        <v>1</v>
      </c>
      <c r="T6" s="565">
        <v>2</v>
      </c>
      <c r="U6"/>
      <c r="V6" s="565">
        <v>0</v>
      </c>
      <c r="W6" s="565">
        <v>1</v>
      </c>
      <c r="X6" s="565">
        <v>2</v>
      </c>
      <c r="Y6"/>
      <c r="Z6" s="565">
        <v>0</v>
      </c>
      <c r="AA6" s="565">
        <v>1</v>
      </c>
      <c r="AB6" s="565">
        <v>2</v>
      </c>
      <c r="AC6"/>
      <c r="AD6" s="565">
        <v>0</v>
      </c>
      <c r="AE6" s="565">
        <v>1</v>
      </c>
      <c r="AF6" s="565">
        <v>2</v>
      </c>
      <c r="AG6"/>
      <c r="AH6" s="565">
        <v>0</v>
      </c>
      <c r="AI6" s="565">
        <v>1</v>
      </c>
      <c r="AJ6" s="565">
        <v>2</v>
      </c>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row>
    <row r="7" spans="1:92" s="540" customFormat="1" ht="21" x14ac:dyDescent="0.35">
      <c r="A7" s="153">
        <v>3</v>
      </c>
      <c r="B7" s="153" t="s">
        <v>227</v>
      </c>
      <c r="C7" s="153" t="s">
        <v>226</v>
      </c>
      <c r="D7" s="556" t="s">
        <v>2</v>
      </c>
      <c r="E7" s="557" t="str">
        <f t="shared" si="1"/>
        <v>JN</v>
      </c>
      <c r="F7" s="557" t="s">
        <v>259</v>
      </c>
      <c r="G7" s="564" t="s">
        <v>395</v>
      </c>
      <c r="H7" s="556">
        <v>5</v>
      </c>
      <c r="I7" s="556" t="s">
        <v>747</v>
      </c>
      <c r="J7" s="556" t="s">
        <v>398</v>
      </c>
      <c r="K7" s="556">
        <f t="shared" si="0"/>
        <v>0</v>
      </c>
      <c r="L7" s="556" t="str">
        <f t="shared" si="3"/>
        <v>YES</v>
      </c>
      <c r="M7" s="563" t="s">
        <v>310</v>
      </c>
      <c r="N7" s="553">
        <v>1912</v>
      </c>
      <c r="O7" s="564" t="s">
        <v>743</v>
      </c>
      <c r="Q7" s="7" t="s">
        <v>259</v>
      </c>
      <c r="R7" s="562"/>
      <c r="S7" s="562">
        <v>2496</v>
      </c>
      <c r="T7" s="562">
        <v>4682</v>
      </c>
      <c r="U7" s="562">
        <v>7178</v>
      </c>
      <c r="V7" s="562">
        <v>1896</v>
      </c>
      <c r="W7" s="562">
        <v>4934</v>
      </c>
      <c r="X7" s="562">
        <v>2227</v>
      </c>
      <c r="Y7" s="562">
        <v>9057</v>
      </c>
      <c r="Z7" s="562">
        <v>3753</v>
      </c>
      <c r="AA7" s="562"/>
      <c r="AB7" s="562"/>
      <c r="AC7" s="562">
        <v>3753</v>
      </c>
      <c r="AD7" s="562"/>
      <c r="AE7" s="562">
        <v>2361</v>
      </c>
      <c r="AF7" s="562">
        <v>749</v>
      </c>
      <c r="AG7" s="562">
        <v>3110</v>
      </c>
      <c r="AH7" s="562">
        <v>1296</v>
      </c>
      <c r="AI7" s="562"/>
      <c r="AJ7" s="562">
        <v>3811</v>
      </c>
      <c r="AK7" s="562">
        <v>5107</v>
      </c>
      <c r="AL7" s="562">
        <v>28205</v>
      </c>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row>
    <row r="8" spans="1:92" s="540" customFormat="1" ht="21" x14ac:dyDescent="0.35">
      <c r="A8" s="153">
        <v>2</v>
      </c>
      <c r="B8" s="153" t="s">
        <v>231</v>
      </c>
      <c r="C8" s="153" t="s">
        <v>228</v>
      </c>
      <c r="D8" s="556" t="s">
        <v>229</v>
      </c>
      <c r="E8" s="557" t="str">
        <f t="shared" si="1"/>
        <v>TH</v>
      </c>
      <c r="F8" s="557" t="str">
        <f t="shared" si="2"/>
        <v>NNW</v>
      </c>
      <c r="G8" s="564" t="s">
        <v>395</v>
      </c>
      <c r="H8" s="556">
        <v>2</v>
      </c>
      <c r="I8" s="556" t="s">
        <v>746</v>
      </c>
      <c r="J8" s="556" t="s">
        <v>398</v>
      </c>
      <c r="K8" s="556">
        <f t="shared" si="0"/>
        <v>1</v>
      </c>
      <c r="L8" s="556" t="str">
        <f t="shared" si="3"/>
        <v>NO</v>
      </c>
      <c r="M8" s="563" t="s">
        <v>310</v>
      </c>
      <c r="N8" s="553">
        <v>1509</v>
      </c>
      <c r="O8" s="564" t="s">
        <v>744</v>
      </c>
      <c r="Q8" s="7" t="s">
        <v>232</v>
      </c>
      <c r="R8" s="562">
        <v>2120</v>
      </c>
      <c r="S8" s="562">
        <v>7094</v>
      </c>
      <c r="T8" s="562">
        <v>6127</v>
      </c>
      <c r="U8" s="562">
        <v>15341</v>
      </c>
      <c r="V8" s="562"/>
      <c r="W8" s="562">
        <v>21798</v>
      </c>
      <c r="X8" s="562">
        <v>11372</v>
      </c>
      <c r="Y8" s="562">
        <v>33170</v>
      </c>
      <c r="Z8" s="562"/>
      <c r="AA8" s="562">
        <v>15363</v>
      </c>
      <c r="AB8" s="562">
        <v>7114</v>
      </c>
      <c r="AC8" s="562">
        <v>22477</v>
      </c>
      <c r="AD8" s="562">
        <v>2867</v>
      </c>
      <c r="AE8" s="562">
        <v>7828</v>
      </c>
      <c r="AF8" s="562">
        <v>13210</v>
      </c>
      <c r="AG8" s="562">
        <v>23905</v>
      </c>
      <c r="AH8" s="562"/>
      <c r="AI8" s="562">
        <v>6745</v>
      </c>
      <c r="AJ8" s="562">
        <v>5467</v>
      </c>
      <c r="AK8" s="562">
        <v>12212</v>
      </c>
      <c r="AL8" s="562">
        <v>107105</v>
      </c>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row>
    <row r="9" spans="1:92" s="540" customFormat="1" ht="21" x14ac:dyDescent="0.35">
      <c r="A9" s="153">
        <v>1</v>
      </c>
      <c r="B9" s="153" t="s">
        <v>232</v>
      </c>
      <c r="C9" s="153" t="s">
        <v>226</v>
      </c>
      <c r="D9" s="556" t="s">
        <v>229</v>
      </c>
      <c r="E9" s="557" t="str">
        <f t="shared" si="1"/>
        <v>TH</v>
      </c>
      <c r="F9" s="557" t="str">
        <f t="shared" si="2"/>
        <v>NNW</v>
      </c>
      <c r="G9" s="564" t="s">
        <v>395</v>
      </c>
      <c r="H9" s="556">
        <v>5</v>
      </c>
      <c r="I9" s="556" t="s">
        <v>747</v>
      </c>
      <c r="J9" s="556" t="s">
        <v>402</v>
      </c>
      <c r="K9" s="556">
        <f t="shared" si="0"/>
        <v>2</v>
      </c>
      <c r="L9" s="556" t="str">
        <f t="shared" si="3"/>
        <v>NO</v>
      </c>
      <c r="M9" s="563" t="s">
        <v>310</v>
      </c>
      <c r="N9" s="553">
        <v>1278</v>
      </c>
      <c r="O9" s="564" t="s">
        <v>744</v>
      </c>
      <c r="Q9" s="7" t="s">
        <v>233</v>
      </c>
      <c r="R9" s="562">
        <v>3212</v>
      </c>
      <c r="S9" s="562">
        <v>11759</v>
      </c>
      <c r="T9" s="562">
        <v>3534</v>
      </c>
      <c r="U9" s="562">
        <v>18505</v>
      </c>
      <c r="V9" s="562">
        <v>2437</v>
      </c>
      <c r="W9" s="562">
        <v>9288</v>
      </c>
      <c r="X9" s="562">
        <v>3034</v>
      </c>
      <c r="Y9" s="562">
        <v>14759</v>
      </c>
      <c r="Z9" s="562"/>
      <c r="AA9" s="562">
        <v>6042</v>
      </c>
      <c r="AB9" s="562">
        <v>6369</v>
      </c>
      <c r="AC9" s="562">
        <v>12411</v>
      </c>
      <c r="AD9" s="562"/>
      <c r="AE9" s="562">
        <v>13220</v>
      </c>
      <c r="AF9" s="562">
        <v>6663</v>
      </c>
      <c r="AG9" s="562">
        <v>19883</v>
      </c>
      <c r="AH9" s="562">
        <v>3542</v>
      </c>
      <c r="AI9" s="562">
        <v>8360</v>
      </c>
      <c r="AJ9" s="562">
        <v>17097</v>
      </c>
      <c r="AK9" s="562">
        <v>28999</v>
      </c>
      <c r="AL9" s="562">
        <v>94557</v>
      </c>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row>
    <row r="10" spans="1:92" s="540" customFormat="1" ht="21" x14ac:dyDescent="0.35">
      <c r="A10" s="153">
        <v>1</v>
      </c>
      <c r="B10" s="153" t="s">
        <v>233</v>
      </c>
      <c r="C10" s="153" t="s">
        <v>234</v>
      </c>
      <c r="D10" s="556" t="s">
        <v>235</v>
      </c>
      <c r="E10" s="557" t="str">
        <f t="shared" si="1"/>
        <v>KM</v>
      </c>
      <c r="F10" s="557" t="s">
        <v>738</v>
      </c>
      <c r="G10" s="564" t="s">
        <v>395</v>
      </c>
      <c r="H10" s="556">
        <v>5</v>
      </c>
      <c r="I10" s="556" t="s">
        <v>747</v>
      </c>
      <c r="J10" s="556" t="s">
        <v>399</v>
      </c>
      <c r="K10" s="556">
        <f t="shared" si="0"/>
        <v>2</v>
      </c>
      <c r="L10" s="556" t="str">
        <f t="shared" si="3"/>
        <v>NO</v>
      </c>
      <c r="M10" s="563" t="s">
        <v>310</v>
      </c>
      <c r="N10" s="553">
        <v>2074</v>
      </c>
      <c r="O10" s="564" t="s">
        <v>743</v>
      </c>
      <c r="Q10" s="7" t="s">
        <v>225</v>
      </c>
      <c r="R10" s="562">
        <v>5120</v>
      </c>
      <c r="S10" s="562">
        <v>20053</v>
      </c>
      <c r="T10" s="562">
        <v>4735</v>
      </c>
      <c r="U10" s="562">
        <v>29908</v>
      </c>
      <c r="V10" s="562">
        <v>3977</v>
      </c>
      <c r="W10" s="562">
        <v>515</v>
      </c>
      <c r="X10" s="562">
        <v>7087</v>
      </c>
      <c r="Y10" s="562">
        <v>11579</v>
      </c>
      <c r="Z10" s="562">
        <v>3751</v>
      </c>
      <c r="AA10" s="562">
        <v>15032</v>
      </c>
      <c r="AB10" s="562">
        <v>7544</v>
      </c>
      <c r="AC10" s="562">
        <v>26327</v>
      </c>
      <c r="AD10" s="562">
        <v>5566</v>
      </c>
      <c r="AE10" s="562">
        <v>9198</v>
      </c>
      <c r="AF10" s="562">
        <v>10949</v>
      </c>
      <c r="AG10" s="562">
        <v>25713</v>
      </c>
      <c r="AH10" s="562">
        <v>4435</v>
      </c>
      <c r="AI10" s="562">
        <v>6497</v>
      </c>
      <c r="AJ10" s="562">
        <v>6469</v>
      </c>
      <c r="AK10" s="562">
        <v>17401</v>
      </c>
      <c r="AL10" s="562">
        <v>110928</v>
      </c>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row>
    <row r="11" spans="1:92" s="540" customFormat="1" ht="21" x14ac:dyDescent="0.35">
      <c r="A11" s="153">
        <v>2</v>
      </c>
      <c r="B11" s="153" t="s">
        <v>233</v>
      </c>
      <c r="C11" s="153" t="s">
        <v>236</v>
      </c>
      <c r="D11" s="556" t="s">
        <v>237</v>
      </c>
      <c r="E11" s="557" t="str">
        <f t="shared" si="1"/>
        <v>ST</v>
      </c>
      <c r="F11" s="557" t="str">
        <f>IF(D18="Dec","NNW","")</f>
        <v>NNW</v>
      </c>
      <c r="G11" s="564" t="s">
        <v>395</v>
      </c>
      <c r="H11" s="556">
        <v>5</v>
      </c>
      <c r="I11" s="556" t="s">
        <v>747</v>
      </c>
      <c r="J11" s="556" t="s">
        <v>400</v>
      </c>
      <c r="K11" s="556">
        <f t="shared" si="0"/>
        <v>1</v>
      </c>
      <c r="L11" s="556" t="str">
        <f t="shared" si="3"/>
        <v>NO</v>
      </c>
      <c r="M11" s="563" t="s">
        <v>304</v>
      </c>
      <c r="N11" s="553">
        <v>420</v>
      </c>
      <c r="O11" s="564" t="s">
        <v>743</v>
      </c>
      <c r="Q11" s="7" t="s">
        <v>238</v>
      </c>
      <c r="R11" s="562"/>
      <c r="S11" s="562">
        <v>3501</v>
      </c>
      <c r="T11" s="562">
        <v>11275</v>
      </c>
      <c r="U11" s="562">
        <v>14776</v>
      </c>
      <c r="V11" s="562"/>
      <c r="W11" s="562">
        <v>478</v>
      </c>
      <c r="X11" s="562">
        <v>17526</v>
      </c>
      <c r="Y11" s="562">
        <v>18004</v>
      </c>
      <c r="Z11" s="562">
        <v>2674</v>
      </c>
      <c r="AA11" s="562"/>
      <c r="AB11" s="562">
        <v>14664</v>
      </c>
      <c r="AC11" s="562">
        <v>17338</v>
      </c>
      <c r="AD11" s="562"/>
      <c r="AE11" s="562">
        <v>3765</v>
      </c>
      <c r="AF11" s="562">
        <v>18710</v>
      </c>
      <c r="AG11" s="562">
        <v>22475</v>
      </c>
      <c r="AH11" s="562"/>
      <c r="AI11" s="562">
        <v>6786</v>
      </c>
      <c r="AJ11" s="562">
        <v>4026</v>
      </c>
      <c r="AK11" s="562">
        <v>10812</v>
      </c>
      <c r="AL11" s="562">
        <v>83405</v>
      </c>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row>
    <row r="12" spans="1:92" s="540" customFormat="1" ht="21" x14ac:dyDescent="0.35">
      <c r="A12" s="153">
        <v>3</v>
      </c>
      <c r="B12" s="153" t="s">
        <v>238</v>
      </c>
      <c r="C12" s="153" t="s">
        <v>239</v>
      </c>
      <c r="D12" s="556" t="s">
        <v>240</v>
      </c>
      <c r="E12" s="557" t="str">
        <f t="shared" si="1"/>
        <v>PZ</v>
      </c>
      <c r="F12" s="557" t="s">
        <v>738</v>
      </c>
      <c r="G12" s="564" t="s">
        <v>395</v>
      </c>
      <c r="H12" s="556">
        <v>2</v>
      </c>
      <c r="I12" s="556" t="s">
        <v>746</v>
      </c>
      <c r="J12" s="556" t="s">
        <v>402</v>
      </c>
      <c r="K12" s="556">
        <f t="shared" si="0"/>
        <v>0</v>
      </c>
      <c r="L12" s="556" t="str">
        <f t="shared" si="3"/>
        <v>YES</v>
      </c>
      <c r="M12" s="563" t="s">
        <v>313</v>
      </c>
      <c r="N12" s="553">
        <v>2674</v>
      </c>
      <c r="O12" s="564" t="s">
        <v>744</v>
      </c>
      <c r="Q12" s="7" t="s">
        <v>246</v>
      </c>
      <c r="R12" s="562">
        <v>3127</v>
      </c>
      <c r="S12" s="562">
        <v>6560</v>
      </c>
      <c r="T12" s="562">
        <v>3584</v>
      </c>
      <c r="U12" s="562">
        <v>13271</v>
      </c>
      <c r="V12" s="562">
        <v>2806</v>
      </c>
      <c r="W12" s="562">
        <v>5177</v>
      </c>
      <c r="X12" s="562">
        <v>11105</v>
      </c>
      <c r="Y12" s="562">
        <v>19088</v>
      </c>
      <c r="Z12" s="562"/>
      <c r="AA12" s="562">
        <v>9303</v>
      </c>
      <c r="AB12" s="562">
        <v>6238</v>
      </c>
      <c r="AC12" s="562">
        <v>15541</v>
      </c>
      <c r="AD12" s="562"/>
      <c r="AE12" s="562">
        <v>10682</v>
      </c>
      <c r="AF12" s="562">
        <v>5665</v>
      </c>
      <c r="AG12" s="562">
        <v>16347</v>
      </c>
      <c r="AH12" s="562">
        <v>1550</v>
      </c>
      <c r="AI12" s="562">
        <v>9300</v>
      </c>
      <c r="AJ12" s="562">
        <v>6406</v>
      </c>
      <c r="AK12" s="562">
        <v>17256</v>
      </c>
      <c r="AL12" s="562">
        <v>81503</v>
      </c>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row>
    <row r="13" spans="1:92" s="540" customFormat="1" ht="21" x14ac:dyDescent="0.35">
      <c r="A13" s="153">
        <v>1</v>
      </c>
      <c r="B13" s="153" t="s">
        <v>232</v>
      </c>
      <c r="C13" s="153" t="s">
        <v>236</v>
      </c>
      <c r="D13" s="556" t="s">
        <v>237</v>
      </c>
      <c r="E13" s="557" t="str">
        <f t="shared" si="1"/>
        <v>ST</v>
      </c>
      <c r="F13" s="557" t="s">
        <v>738</v>
      </c>
      <c r="G13" s="564" t="s">
        <v>394</v>
      </c>
      <c r="H13" s="556">
        <v>4</v>
      </c>
      <c r="I13" s="556" t="s">
        <v>747</v>
      </c>
      <c r="J13" s="556" t="s">
        <v>399</v>
      </c>
      <c r="K13" s="556">
        <f t="shared" si="0"/>
        <v>2</v>
      </c>
      <c r="L13" s="556" t="str">
        <f t="shared" si="3"/>
        <v>NO</v>
      </c>
      <c r="M13" s="563" t="s">
        <v>308</v>
      </c>
      <c r="N13" s="553">
        <v>2626</v>
      </c>
      <c r="O13" s="564" t="s">
        <v>743</v>
      </c>
      <c r="Q13" s="7" t="s">
        <v>250</v>
      </c>
      <c r="R13" s="562">
        <v>1802</v>
      </c>
      <c r="S13" s="562">
        <v>4457</v>
      </c>
      <c r="T13" s="562">
        <v>7429</v>
      </c>
      <c r="U13" s="562">
        <v>13688</v>
      </c>
      <c r="V13" s="562">
        <v>8270</v>
      </c>
      <c r="W13" s="562">
        <v>15969</v>
      </c>
      <c r="X13" s="562">
        <v>13250</v>
      </c>
      <c r="Y13" s="562">
        <v>37489</v>
      </c>
      <c r="Z13" s="562">
        <v>18818</v>
      </c>
      <c r="AA13" s="562">
        <v>4824</v>
      </c>
      <c r="AB13" s="562">
        <v>8684</v>
      </c>
      <c r="AC13" s="562">
        <v>32326</v>
      </c>
      <c r="AD13" s="562">
        <v>3641</v>
      </c>
      <c r="AE13" s="562">
        <v>12438</v>
      </c>
      <c r="AF13" s="562">
        <v>7170</v>
      </c>
      <c r="AG13" s="562">
        <v>23249</v>
      </c>
      <c r="AH13" s="562">
        <v>7245</v>
      </c>
      <c r="AI13" s="562">
        <v>11598</v>
      </c>
      <c r="AJ13" s="562">
        <v>2083</v>
      </c>
      <c r="AK13" s="562">
        <v>20926</v>
      </c>
      <c r="AL13" s="562">
        <v>127678</v>
      </c>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row>
    <row r="14" spans="1:92" s="540" customFormat="1" ht="21" x14ac:dyDescent="0.35">
      <c r="A14" s="153">
        <v>2</v>
      </c>
      <c r="B14" s="153" t="s">
        <v>225</v>
      </c>
      <c r="C14" s="153" t="s">
        <v>241</v>
      </c>
      <c r="D14" s="556" t="s">
        <v>242</v>
      </c>
      <c r="E14" s="557" t="str">
        <f t="shared" si="1"/>
        <v>NP</v>
      </c>
      <c r="F14" s="557" t="s">
        <v>738</v>
      </c>
      <c r="G14" s="564" t="s">
        <v>395</v>
      </c>
      <c r="H14" s="556">
        <v>3</v>
      </c>
      <c r="I14" s="556" t="s">
        <v>746</v>
      </c>
      <c r="J14" s="556" t="s">
        <v>396</v>
      </c>
      <c r="K14" s="556">
        <f t="shared" si="0"/>
        <v>1</v>
      </c>
      <c r="L14" s="556" t="str">
        <f t="shared" si="3"/>
        <v>NO</v>
      </c>
      <c r="M14" s="563" t="s">
        <v>310</v>
      </c>
      <c r="N14" s="553">
        <v>2441</v>
      </c>
      <c r="O14" s="564" t="s">
        <v>744</v>
      </c>
      <c r="Q14" s="7" t="s">
        <v>227</v>
      </c>
      <c r="R14" s="562">
        <v>582</v>
      </c>
      <c r="S14" s="562">
        <v>1783</v>
      </c>
      <c r="T14" s="562">
        <v>4827</v>
      </c>
      <c r="U14" s="562">
        <v>7192</v>
      </c>
      <c r="V14" s="562">
        <v>4428</v>
      </c>
      <c r="W14" s="562">
        <v>5555</v>
      </c>
      <c r="X14" s="562">
        <v>3376</v>
      </c>
      <c r="Y14" s="562">
        <v>13359</v>
      </c>
      <c r="Z14" s="562">
        <v>1858</v>
      </c>
      <c r="AA14" s="562">
        <v>7724</v>
      </c>
      <c r="AB14" s="562">
        <v>5972</v>
      </c>
      <c r="AC14" s="562">
        <v>15554</v>
      </c>
      <c r="AD14" s="562">
        <v>2566</v>
      </c>
      <c r="AE14" s="562">
        <v>5894</v>
      </c>
      <c r="AF14" s="562">
        <v>2136</v>
      </c>
      <c r="AG14" s="562">
        <v>10596</v>
      </c>
      <c r="AH14" s="562">
        <v>4442</v>
      </c>
      <c r="AI14" s="562">
        <v>2045</v>
      </c>
      <c r="AJ14" s="562">
        <v>5418</v>
      </c>
      <c r="AK14" s="562">
        <v>11905</v>
      </c>
      <c r="AL14" s="562">
        <v>58606</v>
      </c>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row>
    <row r="15" spans="1:92" s="540" customFormat="1" ht="21" x14ac:dyDescent="0.35">
      <c r="A15" s="153">
        <v>2</v>
      </c>
      <c r="B15" s="153" t="s">
        <v>398</v>
      </c>
      <c r="C15" s="153" t="s">
        <v>244</v>
      </c>
      <c r="D15" s="556" t="s">
        <v>2</v>
      </c>
      <c r="E15" s="557" t="str">
        <f t="shared" si="1"/>
        <v>JN</v>
      </c>
      <c r="F15" s="557" t="s">
        <v>739</v>
      </c>
      <c r="G15" s="564" t="s">
        <v>394</v>
      </c>
      <c r="H15" s="556">
        <v>3</v>
      </c>
      <c r="I15" s="556" t="s">
        <v>746</v>
      </c>
      <c r="J15" s="556" t="s">
        <v>401</v>
      </c>
      <c r="K15" s="556">
        <f t="shared" si="0"/>
        <v>1</v>
      </c>
      <c r="L15" s="556" t="str">
        <f t="shared" si="3"/>
        <v>NO</v>
      </c>
      <c r="M15" s="563" t="s">
        <v>313</v>
      </c>
      <c r="N15" s="553">
        <v>1117</v>
      </c>
      <c r="O15" s="564" t="s">
        <v>744</v>
      </c>
      <c r="Q15" s="7" t="s">
        <v>398</v>
      </c>
      <c r="R15" s="562"/>
      <c r="S15" s="562">
        <v>11868</v>
      </c>
      <c r="T15" s="562">
        <v>16649</v>
      </c>
      <c r="U15" s="562">
        <v>28517</v>
      </c>
      <c r="V15" s="562"/>
      <c r="W15" s="562">
        <v>13248</v>
      </c>
      <c r="X15" s="562">
        <v>9257</v>
      </c>
      <c r="Y15" s="562">
        <v>22505</v>
      </c>
      <c r="Z15" s="562"/>
      <c r="AA15" s="562">
        <v>23446</v>
      </c>
      <c r="AB15" s="562">
        <v>8461</v>
      </c>
      <c r="AC15" s="562">
        <v>31907</v>
      </c>
      <c r="AD15" s="562"/>
      <c r="AE15" s="562">
        <v>17016</v>
      </c>
      <c r="AF15" s="562">
        <v>21333</v>
      </c>
      <c r="AG15" s="562">
        <v>38349</v>
      </c>
      <c r="AH15" s="562"/>
      <c r="AI15" s="562">
        <v>6683</v>
      </c>
      <c r="AJ15" s="562">
        <v>11564</v>
      </c>
      <c r="AK15" s="562">
        <v>18247</v>
      </c>
      <c r="AL15" s="562">
        <v>139525</v>
      </c>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row>
    <row r="16" spans="1:92" s="540" customFormat="1" ht="21" x14ac:dyDescent="0.35">
      <c r="A16" s="153">
        <v>3</v>
      </c>
      <c r="B16" s="153" t="s">
        <v>227</v>
      </c>
      <c r="C16" s="153" t="s">
        <v>230</v>
      </c>
      <c r="D16" s="556" t="s">
        <v>245</v>
      </c>
      <c r="E16" s="557" t="str">
        <f t="shared" si="1"/>
        <v>QL</v>
      </c>
      <c r="F16" s="557" t="s">
        <v>738</v>
      </c>
      <c r="G16" s="564" t="s">
        <v>394</v>
      </c>
      <c r="H16" s="556">
        <v>3</v>
      </c>
      <c r="I16" s="556" t="s">
        <v>746</v>
      </c>
      <c r="J16" s="556" t="s">
        <v>396</v>
      </c>
      <c r="K16" s="556">
        <f t="shared" si="0"/>
        <v>0</v>
      </c>
      <c r="L16" s="556" t="str">
        <f t="shared" si="3"/>
        <v>YES</v>
      </c>
      <c r="M16" s="563" t="s">
        <v>307</v>
      </c>
      <c r="N16" s="553">
        <v>1418</v>
      </c>
      <c r="O16" s="564" t="s">
        <v>744</v>
      </c>
      <c r="Q16" s="7" t="s">
        <v>256</v>
      </c>
      <c r="R16" s="562"/>
      <c r="S16" s="562"/>
      <c r="T16" s="562">
        <v>1251</v>
      </c>
      <c r="U16" s="562">
        <v>1251</v>
      </c>
      <c r="V16" s="562"/>
      <c r="W16" s="562">
        <v>7880</v>
      </c>
      <c r="X16" s="562"/>
      <c r="Y16" s="562">
        <v>7880</v>
      </c>
      <c r="Z16" s="562">
        <v>2321</v>
      </c>
      <c r="AA16" s="562">
        <v>2916</v>
      </c>
      <c r="AB16" s="562"/>
      <c r="AC16" s="562">
        <v>5237</v>
      </c>
      <c r="AD16" s="562"/>
      <c r="AE16" s="562">
        <v>6815</v>
      </c>
      <c r="AF16" s="562">
        <v>3485</v>
      </c>
      <c r="AG16" s="562">
        <v>10300</v>
      </c>
      <c r="AH16" s="562">
        <v>3960</v>
      </c>
      <c r="AI16" s="562"/>
      <c r="AJ16" s="562"/>
      <c r="AK16" s="562">
        <v>3960</v>
      </c>
      <c r="AL16" s="562">
        <v>28628</v>
      </c>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row>
    <row r="17" spans="1:92" s="540" customFormat="1" ht="21" x14ac:dyDescent="0.35">
      <c r="A17" s="153">
        <v>2</v>
      </c>
      <c r="B17" s="153" t="s">
        <v>227</v>
      </c>
      <c r="C17" s="153" t="s">
        <v>228</v>
      </c>
      <c r="D17" s="556" t="s">
        <v>3</v>
      </c>
      <c r="E17" s="557" t="str">
        <f t="shared" si="1"/>
        <v>MA</v>
      </c>
      <c r="F17" s="557" t="s">
        <v>739</v>
      </c>
      <c r="G17" s="564" t="s">
        <v>395</v>
      </c>
      <c r="H17" s="556">
        <v>3</v>
      </c>
      <c r="I17" s="556" t="s">
        <v>746</v>
      </c>
      <c r="J17" s="556" t="s">
        <v>400</v>
      </c>
      <c r="K17" s="556">
        <f t="shared" si="0"/>
        <v>1</v>
      </c>
      <c r="L17" s="556" t="str">
        <f t="shared" si="3"/>
        <v>NO</v>
      </c>
      <c r="M17" s="563" t="s">
        <v>307</v>
      </c>
      <c r="N17" s="553">
        <v>2004</v>
      </c>
      <c r="O17" s="564" t="s">
        <v>744</v>
      </c>
      <c r="Q17" s="7" t="s">
        <v>231</v>
      </c>
      <c r="R17" s="562"/>
      <c r="S17" s="562"/>
      <c r="T17" s="562">
        <v>5623</v>
      </c>
      <c r="U17" s="562">
        <v>5623</v>
      </c>
      <c r="V17" s="562"/>
      <c r="W17" s="562">
        <v>5580</v>
      </c>
      <c r="X17" s="562">
        <v>2661</v>
      </c>
      <c r="Y17" s="562">
        <v>8241</v>
      </c>
      <c r="Z17" s="562">
        <v>588</v>
      </c>
      <c r="AA17" s="562">
        <v>3511</v>
      </c>
      <c r="AB17" s="562">
        <v>1996</v>
      </c>
      <c r="AC17" s="562">
        <v>6095</v>
      </c>
      <c r="AD17" s="562"/>
      <c r="AE17" s="562"/>
      <c r="AF17" s="562">
        <v>10775</v>
      </c>
      <c r="AG17" s="562">
        <v>10775</v>
      </c>
      <c r="AH17" s="562">
        <v>779</v>
      </c>
      <c r="AI17" s="562">
        <v>1509</v>
      </c>
      <c r="AJ17" s="562">
        <v>13665</v>
      </c>
      <c r="AK17" s="562">
        <v>15953</v>
      </c>
      <c r="AL17" s="562">
        <v>46687</v>
      </c>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row>
    <row r="18" spans="1:92" s="540" customFormat="1" ht="21" x14ac:dyDescent="0.35">
      <c r="A18" s="153">
        <v>1</v>
      </c>
      <c r="B18" s="153" t="s">
        <v>246</v>
      </c>
      <c r="C18" s="153" t="s">
        <v>239</v>
      </c>
      <c r="D18" s="556" t="s">
        <v>229</v>
      </c>
      <c r="E18" s="557" t="str">
        <f t="shared" si="1"/>
        <v>TH</v>
      </c>
      <c r="F18" s="153" t="s">
        <v>738</v>
      </c>
      <c r="G18" s="564" t="s">
        <v>397</v>
      </c>
      <c r="H18" s="556">
        <v>2</v>
      </c>
      <c r="I18" s="556" t="s">
        <v>746</v>
      </c>
      <c r="J18" s="556" t="s">
        <v>396</v>
      </c>
      <c r="K18" s="556">
        <f t="shared" si="0"/>
        <v>2</v>
      </c>
      <c r="L18" s="556" t="str">
        <f t="shared" si="3"/>
        <v>NO</v>
      </c>
      <c r="M18" s="563" t="s">
        <v>310</v>
      </c>
      <c r="N18" s="553">
        <v>3381</v>
      </c>
      <c r="O18" s="564" t="s">
        <v>744</v>
      </c>
      <c r="Q18" s="7" t="s">
        <v>258</v>
      </c>
      <c r="R18" s="562">
        <v>1328</v>
      </c>
      <c r="S18" s="562">
        <v>4873</v>
      </c>
      <c r="T18" s="562">
        <v>738</v>
      </c>
      <c r="U18" s="562">
        <v>6939</v>
      </c>
      <c r="V18" s="562"/>
      <c r="W18" s="562">
        <v>654</v>
      </c>
      <c r="X18" s="562">
        <v>3847</v>
      </c>
      <c r="Y18" s="562">
        <v>4501</v>
      </c>
      <c r="Z18" s="562"/>
      <c r="AA18" s="562">
        <v>6356</v>
      </c>
      <c r="AB18" s="562"/>
      <c r="AC18" s="562">
        <v>6356</v>
      </c>
      <c r="AD18" s="562">
        <v>3438</v>
      </c>
      <c r="AE18" s="562">
        <v>3764</v>
      </c>
      <c r="AF18" s="562">
        <v>8824</v>
      </c>
      <c r="AG18" s="562">
        <v>16026</v>
      </c>
      <c r="AH18" s="562"/>
      <c r="AI18" s="562"/>
      <c r="AJ18" s="562">
        <v>1146</v>
      </c>
      <c r="AK18" s="562">
        <v>1146</v>
      </c>
      <c r="AL18" s="562">
        <v>34968</v>
      </c>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row>
    <row r="19" spans="1:92" s="540" customFormat="1" ht="21" x14ac:dyDescent="0.35">
      <c r="A19" s="153">
        <v>1</v>
      </c>
      <c r="B19" s="153" t="s">
        <v>246</v>
      </c>
      <c r="C19" s="153" t="s">
        <v>247</v>
      </c>
      <c r="D19" s="556" t="s">
        <v>1</v>
      </c>
      <c r="E19" s="557" t="str">
        <f t="shared" si="1"/>
        <v>SU</v>
      </c>
      <c r="F19" s="557" t="s">
        <v>738</v>
      </c>
      <c r="G19" s="564" t="s">
        <v>395</v>
      </c>
      <c r="H19" s="556">
        <v>2</v>
      </c>
      <c r="I19" s="556" t="s">
        <v>746</v>
      </c>
      <c r="J19" s="556" t="s">
        <v>401</v>
      </c>
      <c r="K19" s="556">
        <f t="shared" si="0"/>
        <v>2</v>
      </c>
      <c r="L19" s="556" t="str">
        <f t="shared" si="3"/>
        <v>NO</v>
      </c>
      <c r="M19" s="563" t="s">
        <v>310</v>
      </c>
      <c r="N19" s="553">
        <v>354</v>
      </c>
      <c r="O19" s="564" t="s">
        <v>743</v>
      </c>
      <c r="Q19" s="7" t="s">
        <v>316</v>
      </c>
      <c r="R19" s="562">
        <v>17291</v>
      </c>
      <c r="S19" s="562">
        <v>74444</v>
      </c>
      <c r="T19" s="562">
        <v>70454</v>
      </c>
      <c r="U19" s="562">
        <v>162189</v>
      </c>
      <c r="V19" s="562">
        <v>23814</v>
      </c>
      <c r="W19" s="562">
        <v>91076</v>
      </c>
      <c r="X19" s="562">
        <v>84742</v>
      </c>
      <c r="Y19" s="562">
        <v>199632</v>
      </c>
      <c r="Z19" s="562">
        <v>33763</v>
      </c>
      <c r="AA19" s="562">
        <v>94517</v>
      </c>
      <c r="AB19" s="562">
        <v>67042</v>
      </c>
      <c r="AC19" s="562">
        <v>195322</v>
      </c>
      <c r="AD19" s="562">
        <v>18078</v>
      </c>
      <c r="AE19" s="562">
        <v>92981</v>
      </c>
      <c r="AF19" s="562">
        <v>109669</v>
      </c>
      <c r="AG19" s="562">
        <v>220728</v>
      </c>
      <c r="AH19" s="562">
        <v>27249</v>
      </c>
      <c r="AI19" s="562">
        <v>59523</v>
      </c>
      <c r="AJ19" s="562">
        <v>77152</v>
      </c>
      <c r="AK19" s="562">
        <v>163924</v>
      </c>
      <c r="AL19" s="562">
        <v>941795</v>
      </c>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row>
    <row r="20" spans="1:92" s="540" customFormat="1" ht="21" x14ac:dyDescent="0.35">
      <c r="A20" s="153">
        <v>3</v>
      </c>
      <c r="B20" s="153" t="s">
        <v>225</v>
      </c>
      <c r="C20" s="153" t="s">
        <v>236</v>
      </c>
      <c r="D20" s="556" t="s">
        <v>248</v>
      </c>
      <c r="E20" s="557" t="str">
        <f t="shared" si="1"/>
        <v>MT</v>
      </c>
      <c r="F20" s="557" t="s">
        <v>738</v>
      </c>
      <c r="G20" s="564" t="s">
        <v>397</v>
      </c>
      <c r="H20" s="556">
        <v>2</v>
      </c>
      <c r="I20" s="556" t="s">
        <v>746</v>
      </c>
      <c r="J20" s="556" t="s">
        <v>396</v>
      </c>
      <c r="K20" s="556">
        <f t="shared" si="0"/>
        <v>0</v>
      </c>
      <c r="L20" s="556" t="str">
        <f t="shared" si="3"/>
        <v>YES</v>
      </c>
      <c r="M20" s="563" t="s">
        <v>304</v>
      </c>
      <c r="N20" s="553">
        <v>2643</v>
      </c>
      <c r="O20" s="564" t="s">
        <v>744</v>
      </c>
      <c r="Q20"/>
      <c r="R20"/>
      <c r="S20"/>
      <c r="T20"/>
      <c r="U20"/>
      <c r="V20"/>
      <c r="W20"/>
    </row>
    <row r="21" spans="1:92" s="540" customFormat="1" ht="21" x14ac:dyDescent="0.35">
      <c r="A21" s="153">
        <v>1</v>
      </c>
      <c r="B21" s="153" t="s">
        <v>398</v>
      </c>
      <c r="C21" s="153" t="s">
        <v>230</v>
      </c>
      <c r="D21" s="556" t="s">
        <v>3</v>
      </c>
      <c r="E21" s="557" t="str">
        <f t="shared" si="1"/>
        <v>MA</v>
      </c>
      <c r="F21" s="557" t="s">
        <v>259</v>
      </c>
      <c r="G21" s="564" t="s">
        <v>397</v>
      </c>
      <c r="H21" s="556">
        <v>2</v>
      </c>
      <c r="I21" s="556" t="s">
        <v>746</v>
      </c>
      <c r="J21" s="556" t="s">
        <v>399</v>
      </c>
      <c r="K21" s="556">
        <f t="shared" si="0"/>
        <v>2</v>
      </c>
      <c r="L21" s="556" t="str">
        <f t="shared" si="3"/>
        <v>NO</v>
      </c>
      <c r="M21" s="563" t="s">
        <v>308</v>
      </c>
      <c r="N21" s="553">
        <v>2972</v>
      </c>
      <c r="O21" s="564" t="s">
        <v>744</v>
      </c>
      <c r="Q21"/>
      <c r="R21"/>
      <c r="S21"/>
      <c r="T21"/>
      <c r="U21"/>
      <c r="V21"/>
      <c r="W21"/>
    </row>
    <row r="22" spans="1:92" s="540" customFormat="1" ht="21" x14ac:dyDescent="0.35">
      <c r="A22" s="153">
        <v>2</v>
      </c>
      <c r="B22" s="153" t="s">
        <v>233</v>
      </c>
      <c r="C22" s="153" t="s">
        <v>226</v>
      </c>
      <c r="D22" s="556" t="s">
        <v>2</v>
      </c>
      <c r="E22" s="557" t="str">
        <f t="shared" si="1"/>
        <v>JN</v>
      </c>
      <c r="F22" s="557" t="s">
        <v>738</v>
      </c>
      <c r="G22" s="564" t="s">
        <v>397</v>
      </c>
      <c r="H22" s="556">
        <v>3</v>
      </c>
      <c r="I22" s="556" t="s">
        <v>746</v>
      </c>
      <c r="J22" s="556" t="s">
        <v>398</v>
      </c>
      <c r="K22" s="556">
        <f t="shared" si="0"/>
        <v>1</v>
      </c>
      <c r="L22" s="556" t="str">
        <f t="shared" si="3"/>
        <v>NO</v>
      </c>
      <c r="M22" s="563" t="s">
        <v>310</v>
      </c>
      <c r="N22" s="553">
        <v>1943</v>
      </c>
      <c r="O22" s="564" t="s">
        <v>744</v>
      </c>
      <c r="Q22"/>
      <c r="R22"/>
      <c r="S22"/>
      <c r="T22"/>
      <c r="U22"/>
      <c r="V22"/>
      <c r="W22"/>
    </row>
    <row r="23" spans="1:92" s="540" customFormat="1" ht="21" x14ac:dyDescent="0.35">
      <c r="A23" s="153">
        <v>1</v>
      </c>
      <c r="B23" s="153" t="s">
        <v>227</v>
      </c>
      <c r="C23" s="153" t="s">
        <v>249</v>
      </c>
      <c r="D23" s="556" t="s">
        <v>242</v>
      </c>
      <c r="E23" s="557" t="str">
        <f t="shared" si="1"/>
        <v>NP</v>
      </c>
      <c r="F23" s="557" t="s">
        <v>259</v>
      </c>
      <c r="G23" s="564" t="s">
        <v>397</v>
      </c>
      <c r="H23" s="556">
        <v>3</v>
      </c>
      <c r="I23" s="556" t="s">
        <v>746</v>
      </c>
      <c r="J23" s="556" t="s">
        <v>402</v>
      </c>
      <c r="K23" s="556">
        <f t="shared" si="0"/>
        <v>2</v>
      </c>
      <c r="L23" s="556" t="str">
        <f t="shared" si="3"/>
        <v>NO</v>
      </c>
      <c r="M23" s="563" t="s">
        <v>308</v>
      </c>
      <c r="N23" s="553">
        <v>3191</v>
      </c>
      <c r="O23" s="564" t="s">
        <v>744</v>
      </c>
      <c r="Q23"/>
      <c r="R23"/>
      <c r="S23"/>
      <c r="T23"/>
      <c r="U23"/>
      <c r="V23"/>
      <c r="W23"/>
    </row>
    <row r="24" spans="1:92" s="540" customFormat="1" ht="21" x14ac:dyDescent="0.35">
      <c r="A24" s="153">
        <v>2</v>
      </c>
      <c r="B24" s="153" t="s">
        <v>250</v>
      </c>
      <c r="C24" s="153" t="s">
        <v>251</v>
      </c>
      <c r="D24" s="556" t="s">
        <v>248</v>
      </c>
      <c r="E24" s="557" t="str">
        <f t="shared" si="1"/>
        <v>MT</v>
      </c>
      <c r="F24" s="557" t="s">
        <v>739</v>
      </c>
      <c r="G24" s="564" t="s">
        <v>394</v>
      </c>
      <c r="H24" s="556">
        <v>3</v>
      </c>
      <c r="I24" s="556" t="s">
        <v>746</v>
      </c>
      <c r="J24" s="556" t="s">
        <v>399</v>
      </c>
      <c r="K24" s="556">
        <f t="shared" si="0"/>
        <v>1</v>
      </c>
      <c r="L24" s="556" t="str">
        <f t="shared" si="3"/>
        <v>NO</v>
      </c>
      <c r="M24" s="563" t="s">
        <v>310</v>
      </c>
      <c r="N24" s="553">
        <v>364</v>
      </c>
      <c r="O24" s="564" t="s">
        <v>744</v>
      </c>
      <c r="Q24"/>
      <c r="R24"/>
      <c r="S24"/>
      <c r="T24"/>
      <c r="U24"/>
      <c r="V24"/>
      <c r="W24"/>
    </row>
    <row r="25" spans="1:92" s="540" customFormat="1" ht="21" x14ac:dyDescent="0.35">
      <c r="A25" s="153">
        <v>2</v>
      </c>
      <c r="B25" s="153" t="s">
        <v>250</v>
      </c>
      <c r="C25" s="153" t="s">
        <v>228</v>
      </c>
      <c r="D25" s="556" t="s">
        <v>252</v>
      </c>
      <c r="E25" s="557" t="str">
        <f t="shared" si="1"/>
        <v>VX</v>
      </c>
      <c r="F25" s="557" t="s">
        <v>259</v>
      </c>
      <c r="G25" s="564" t="s">
        <v>397</v>
      </c>
      <c r="H25" s="556">
        <v>3</v>
      </c>
      <c r="I25" s="556" t="s">
        <v>746</v>
      </c>
      <c r="J25" s="556" t="s">
        <v>400</v>
      </c>
      <c r="K25" s="556">
        <f t="shared" si="0"/>
        <v>1</v>
      </c>
      <c r="L25" s="556" t="str">
        <f t="shared" si="3"/>
        <v>NO</v>
      </c>
      <c r="M25" s="563" t="s">
        <v>304</v>
      </c>
      <c r="N25" s="553">
        <v>3913</v>
      </c>
      <c r="O25" s="564" t="s">
        <v>743</v>
      </c>
      <c r="Q25"/>
      <c r="R25"/>
      <c r="S25"/>
      <c r="T25"/>
      <c r="U25"/>
      <c r="V25"/>
      <c r="W25"/>
    </row>
    <row r="26" spans="1:92" s="540" customFormat="1" ht="21" x14ac:dyDescent="0.35">
      <c r="A26" s="153">
        <v>1</v>
      </c>
      <c r="B26" s="153" t="s">
        <v>227</v>
      </c>
      <c r="C26" s="153" t="s">
        <v>253</v>
      </c>
      <c r="D26" s="556" t="s">
        <v>237</v>
      </c>
      <c r="E26" s="557" t="str">
        <f t="shared" si="1"/>
        <v>ST</v>
      </c>
      <c r="F26" s="557" t="s">
        <v>738</v>
      </c>
      <c r="G26" s="564" t="s">
        <v>395</v>
      </c>
      <c r="H26" s="556">
        <v>3</v>
      </c>
      <c r="I26" s="556" t="s">
        <v>746</v>
      </c>
      <c r="J26" s="556" t="s">
        <v>398</v>
      </c>
      <c r="K26" s="556">
        <f t="shared" si="0"/>
        <v>2</v>
      </c>
      <c r="L26" s="556" t="str">
        <f t="shared" si="3"/>
        <v>NO</v>
      </c>
      <c r="M26" s="563" t="s">
        <v>307</v>
      </c>
      <c r="N26" s="553">
        <v>1663</v>
      </c>
      <c r="O26" s="564" t="s">
        <v>744</v>
      </c>
      <c r="Q26"/>
      <c r="R26"/>
      <c r="S26"/>
      <c r="T26"/>
      <c r="U26"/>
      <c r="V26"/>
      <c r="W26"/>
    </row>
    <row r="27" spans="1:92" s="540" customFormat="1" ht="21" x14ac:dyDescent="0.35">
      <c r="A27" s="153">
        <v>3</v>
      </c>
      <c r="B27" s="153" t="s">
        <v>250</v>
      </c>
      <c r="C27" s="153" t="s">
        <v>254</v>
      </c>
      <c r="D27" s="556" t="s">
        <v>2</v>
      </c>
      <c r="E27" s="557" t="str">
        <f t="shared" si="1"/>
        <v>JN</v>
      </c>
      <c r="F27" s="557" t="s">
        <v>738</v>
      </c>
      <c r="G27" s="564" t="s">
        <v>394</v>
      </c>
      <c r="H27" s="556">
        <v>5</v>
      </c>
      <c r="I27" s="556" t="s">
        <v>747</v>
      </c>
      <c r="J27" s="556" t="s">
        <v>398</v>
      </c>
      <c r="K27" s="556">
        <f t="shared" si="0"/>
        <v>0</v>
      </c>
      <c r="L27" s="556" t="str">
        <f t="shared" si="3"/>
        <v>YES</v>
      </c>
      <c r="M27" s="563" t="s">
        <v>313</v>
      </c>
      <c r="N27" s="553">
        <v>3460</v>
      </c>
      <c r="O27" s="564" t="s">
        <v>744</v>
      </c>
      <c r="Q27"/>
      <c r="R27"/>
      <c r="S27"/>
      <c r="T27"/>
      <c r="U27"/>
      <c r="V27"/>
      <c r="W27"/>
    </row>
    <row r="28" spans="1:92" s="540" customFormat="1" ht="21" x14ac:dyDescent="0.35">
      <c r="A28" s="153">
        <v>1</v>
      </c>
      <c r="B28" s="153" t="s">
        <v>231</v>
      </c>
      <c r="C28" s="153" t="s">
        <v>226</v>
      </c>
      <c r="D28" s="556" t="s">
        <v>240</v>
      </c>
      <c r="E28" s="557" t="str">
        <f t="shared" si="1"/>
        <v>PZ</v>
      </c>
      <c r="F28" s="557" t="s">
        <v>739</v>
      </c>
      <c r="G28" s="564" t="s">
        <v>395</v>
      </c>
      <c r="H28" s="556">
        <v>4</v>
      </c>
      <c r="I28" s="556" t="s">
        <v>747</v>
      </c>
      <c r="J28" s="556" t="s">
        <v>396</v>
      </c>
      <c r="K28" s="556">
        <f t="shared" si="0"/>
        <v>2</v>
      </c>
      <c r="L28" s="556" t="str">
        <f t="shared" si="3"/>
        <v>NO</v>
      </c>
      <c r="M28" s="563" t="s">
        <v>310</v>
      </c>
      <c r="N28" s="553">
        <v>1648</v>
      </c>
      <c r="O28" s="564" t="s">
        <v>744</v>
      </c>
      <c r="Q28"/>
      <c r="R28"/>
      <c r="S28"/>
      <c r="T28"/>
      <c r="U28"/>
      <c r="V28"/>
      <c r="W28"/>
    </row>
    <row r="29" spans="1:92" s="540" customFormat="1" ht="21" x14ac:dyDescent="0.35">
      <c r="A29" s="153">
        <v>3</v>
      </c>
      <c r="B29" s="153" t="s">
        <v>231</v>
      </c>
      <c r="C29" s="153" t="s">
        <v>241</v>
      </c>
      <c r="D29" s="556" t="s">
        <v>229</v>
      </c>
      <c r="E29" s="557" t="str">
        <f t="shared" si="1"/>
        <v>TH</v>
      </c>
      <c r="F29" s="557" t="s">
        <v>259</v>
      </c>
      <c r="G29" s="564" t="s">
        <v>395</v>
      </c>
      <c r="H29" s="556">
        <v>3</v>
      </c>
      <c r="I29" s="556" t="s">
        <v>746</v>
      </c>
      <c r="J29" s="556" t="s">
        <v>401</v>
      </c>
      <c r="K29" s="556">
        <f t="shared" si="0"/>
        <v>0</v>
      </c>
      <c r="L29" s="556" t="str">
        <f t="shared" si="3"/>
        <v>YES</v>
      </c>
      <c r="M29" s="563" t="s">
        <v>310</v>
      </c>
      <c r="N29" s="553">
        <v>779</v>
      </c>
      <c r="O29" s="564" t="s">
        <v>743</v>
      </c>
      <c r="Q29"/>
      <c r="R29"/>
      <c r="S29"/>
      <c r="T29"/>
      <c r="U29"/>
      <c r="V29"/>
      <c r="W29"/>
    </row>
    <row r="30" spans="1:92" s="540" customFormat="1" ht="21" x14ac:dyDescent="0.35">
      <c r="A30" s="153">
        <v>2</v>
      </c>
      <c r="B30" s="153" t="s">
        <v>398</v>
      </c>
      <c r="C30" s="153" t="s">
        <v>249</v>
      </c>
      <c r="D30" s="556" t="s">
        <v>235</v>
      </c>
      <c r="E30" s="557" t="str">
        <f t="shared" si="1"/>
        <v>KM</v>
      </c>
      <c r="F30" s="557" t="s">
        <v>738</v>
      </c>
      <c r="G30" s="564" t="s">
        <v>397</v>
      </c>
      <c r="H30" s="556">
        <v>3</v>
      </c>
      <c r="I30" s="556" t="s">
        <v>746</v>
      </c>
      <c r="J30" s="556" t="s">
        <v>396</v>
      </c>
      <c r="K30" s="556">
        <f t="shared" si="0"/>
        <v>1</v>
      </c>
      <c r="L30" s="556" t="str">
        <f t="shared" si="3"/>
        <v>NO</v>
      </c>
      <c r="M30" s="563" t="s">
        <v>308</v>
      </c>
      <c r="N30" s="553">
        <v>3079</v>
      </c>
      <c r="O30" s="564" t="s">
        <v>744</v>
      </c>
      <c r="Q30"/>
      <c r="R30"/>
      <c r="S30"/>
      <c r="T30"/>
      <c r="U30"/>
      <c r="V30"/>
      <c r="W30"/>
    </row>
    <row r="31" spans="1:92" s="540" customFormat="1" ht="21" x14ac:dyDescent="0.35">
      <c r="A31" s="153">
        <v>3</v>
      </c>
      <c r="B31" s="153" t="s">
        <v>250</v>
      </c>
      <c r="C31" s="153" t="s">
        <v>228</v>
      </c>
      <c r="D31" s="556" t="s">
        <v>229</v>
      </c>
      <c r="E31" s="557" t="str">
        <f t="shared" si="1"/>
        <v>TH</v>
      </c>
      <c r="F31" s="557" t="s">
        <v>259</v>
      </c>
      <c r="G31" s="564" t="s">
        <v>394</v>
      </c>
      <c r="H31" s="556">
        <v>5</v>
      </c>
      <c r="I31" s="556" t="s">
        <v>747</v>
      </c>
      <c r="J31" s="556" t="s">
        <v>401</v>
      </c>
      <c r="K31" s="556">
        <f t="shared" si="0"/>
        <v>0</v>
      </c>
      <c r="L31" s="556" t="str">
        <f t="shared" si="3"/>
        <v>YES</v>
      </c>
      <c r="M31" s="563" t="s">
        <v>310</v>
      </c>
      <c r="N31" s="553">
        <v>2393</v>
      </c>
      <c r="O31" s="564" t="s">
        <v>744</v>
      </c>
      <c r="Q31"/>
      <c r="R31"/>
      <c r="S31"/>
      <c r="T31"/>
      <c r="U31"/>
      <c r="V31"/>
      <c r="W31"/>
    </row>
    <row r="32" spans="1:92" s="540" customFormat="1" ht="21" x14ac:dyDescent="0.35">
      <c r="A32" s="153">
        <v>2</v>
      </c>
      <c r="B32" s="153" t="s">
        <v>233</v>
      </c>
      <c r="C32" s="153" t="s">
        <v>254</v>
      </c>
      <c r="D32" s="556" t="s">
        <v>229</v>
      </c>
      <c r="E32" s="557" t="str">
        <f t="shared" si="1"/>
        <v>TH</v>
      </c>
      <c r="F32" s="557" t="s">
        <v>739</v>
      </c>
      <c r="G32" s="564" t="s">
        <v>394</v>
      </c>
      <c r="H32" s="556">
        <v>4</v>
      </c>
      <c r="I32" s="556" t="s">
        <v>747</v>
      </c>
      <c r="J32" s="556" t="s">
        <v>401</v>
      </c>
      <c r="K32" s="556">
        <f t="shared" si="0"/>
        <v>1</v>
      </c>
      <c r="L32" s="556" t="str">
        <f t="shared" si="3"/>
        <v>NO</v>
      </c>
      <c r="M32" s="563" t="s">
        <v>308</v>
      </c>
      <c r="N32" s="553">
        <v>3438</v>
      </c>
      <c r="O32" s="564" t="s">
        <v>743</v>
      </c>
      <c r="Q32"/>
      <c r="R32"/>
      <c r="S32"/>
      <c r="T32"/>
      <c r="U32"/>
      <c r="V32"/>
      <c r="W32"/>
    </row>
    <row r="33" spans="1:23" s="540" customFormat="1" ht="21" x14ac:dyDescent="0.35">
      <c r="A33" s="153">
        <v>1</v>
      </c>
      <c r="B33" s="153" t="s">
        <v>398</v>
      </c>
      <c r="C33" s="153" t="s">
        <v>253</v>
      </c>
      <c r="D33" s="556" t="s">
        <v>248</v>
      </c>
      <c r="E33" s="557" t="str">
        <f t="shared" si="1"/>
        <v>MT</v>
      </c>
      <c r="F33" s="557" t="s">
        <v>738</v>
      </c>
      <c r="G33" s="564" t="s">
        <v>395</v>
      </c>
      <c r="H33" s="556">
        <v>5</v>
      </c>
      <c r="I33" s="556" t="s">
        <v>747</v>
      </c>
      <c r="J33" s="556" t="s">
        <v>399</v>
      </c>
      <c r="K33" s="556">
        <f t="shared" si="0"/>
        <v>2</v>
      </c>
      <c r="L33" s="556" t="str">
        <f t="shared" si="3"/>
        <v>NO</v>
      </c>
      <c r="M33" s="563" t="s">
        <v>310</v>
      </c>
      <c r="N33" s="553">
        <v>1276</v>
      </c>
      <c r="O33" s="564" t="s">
        <v>743</v>
      </c>
      <c r="Q33"/>
      <c r="R33"/>
      <c r="S33"/>
      <c r="T33"/>
      <c r="U33"/>
      <c r="V33"/>
      <c r="W33"/>
    </row>
    <row r="34" spans="1:23" s="540" customFormat="1" ht="21" x14ac:dyDescent="0.35">
      <c r="A34" s="153">
        <v>1</v>
      </c>
      <c r="B34" s="153" t="s">
        <v>398</v>
      </c>
      <c r="C34" s="153" t="s">
        <v>249</v>
      </c>
      <c r="D34" s="556" t="s">
        <v>242</v>
      </c>
      <c r="E34" s="557" t="str">
        <f t="shared" si="1"/>
        <v>NP</v>
      </c>
      <c r="F34" s="557" t="s">
        <v>738</v>
      </c>
      <c r="G34" s="564" t="s">
        <v>395</v>
      </c>
      <c r="H34" s="556">
        <v>4</v>
      </c>
      <c r="I34" s="556" t="s">
        <v>747</v>
      </c>
      <c r="J34" s="556" t="s">
        <v>402</v>
      </c>
      <c r="K34" s="556">
        <f t="shared" si="0"/>
        <v>2</v>
      </c>
      <c r="L34" s="556" t="str">
        <f t="shared" si="3"/>
        <v>NO</v>
      </c>
      <c r="M34" s="563" t="s">
        <v>310</v>
      </c>
      <c r="N34" s="553">
        <v>2776</v>
      </c>
      <c r="O34" s="564" t="s">
        <v>744</v>
      </c>
      <c r="Q34"/>
      <c r="R34"/>
      <c r="S34"/>
      <c r="T34"/>
      <c r="U34"/>
      <c r="V34"/>
      <c r="W34"/>
    </row>
    <row r="35" spans="1:23" s="540" customFormat="1" ht="21" x14ac:dyDescent="0.35">
      <c r="A35" s="153">
        <v>1</v>
      </c>
      <c r="B35" s="153" t="s">
        <v>398</v>
      </c>
      <c r="C35" s="153" t="s">
        <v>241</v>
      </c>
      <c r="D35" s="556" t="s">
        <v>235</v>
      </c>
      <c r="E35" s="557" t="str">
        <f t="shared" si="1"/>
        <v>KM</v>
      </c>
      <c r="F35" s="557" t="s">
        <v>259</v>
      </c>
      <c r="G35" s="564" t="s">
        <v>394</v>
      </c>
      <c r="H35" s="556">
        <v>3</v>
      </c>
      <c r="I35" s="556" t="s">
        <v>746</v>
      </c>
      <c r="J35" s="556" t="s">
        <v>402</v>
      </c>
      <c r="K35" s="556">
        <f t="shared" si="0"/>
        <v>2</v>
      </c>
      <c r="L35" s="556" t="str">
        <f t="shared" si="3"/>
        <v>NO</v>
      </c>
      <c r="M35" s="563" t="s">
        <v>313</v>
      </c>
      <c r="N35" s="553">
        <v>1128</v>
      </c>
      <c r="O35" s="564" t="s">
        <v>743</v>
      </c>
      <c r="Q35"/>
      <c r="R35"/>
      <c r="S35"/>
      <c r="T35"/>
      <c r="U35"/>
      <c r="V35"/>
      <c r="W35"/>
    </row>
    <row r="36" spans="1:23" s="540" customFormat="1" ht="21" x14ac:dyDescent="0.35">
      <c r="A36" s="153">
        <v>1</v>
      </c>
      <c r="B36" s="153" t="s">
        <v>398</v>
      </c>
      <c r="C36" s="153" t="s">
        <v>228</v>
      </c>
      <c r="D36" s="556" t="s">
        <v>255</v>
      </c>
      <c r="E36" s="557" t="str">
        <f t="shared" si="1"/>
        <v>BW</v>
      </c>
      <c r="F36" s="557" t="s">
        <v>739</v>
      </c>
      <c r="G36" s="564" t="s">
        <v>397</v>
      </c>
      <c r="H36" s="556">
        <v>4</v>
      </c>
      <c r="I36" s="556" t="s">
        <v>747</v>
      </c>
      <c r="J36" s="556" t="s">
        <v>402</v>
      </c>
      <c r="K36" s="556">
        <f t="shared" si="0"/>
        <v>2</v>
      </c>
      <c r="L36" s="556" t="str">
        <f t="shared" si="3"/>
        <v>NO</v>
      </c>
      <c r="M36" s="563" t="s">
        <v>304</v>
      </c>
      <c r="N36" s="553">
        <v>2822</v>
      </c>
      <c r="O36" s="564" t="s">
        <v>743</v>
      </c>
      <c r="Q36"/>
      <c r="R36"/>
      <c r="S36"/>
      <c r="T36"/>
      <c r="U36"/>
      <c r="V36"/>
      <c r="W36"/>
    </row>
    <row r="37" spans="1:23" s="540" customFormat="1" ht="21" x14ac:dyDescent="0.35">
      <c r="A37" s="153">
        <v>2</v>
      </c>
      <c r="B37" s="153" t="s">
        <v>398</v>
      </c>
      <c r="C37" s="153" t="s">
        <v>239</v>
      </c>
      <c r="D37" s="556" t="s">
        <v>229</v>
      </c>
      <c r="E37" s="557" t="str">
        <f t="shared" si="1"/>
        <v>TH</v>
      </c>
      <c r="F37" s="557" t="s">
        <v>738</v>
      </c>
      <c r="G37" s="564" t="s">
        <v>395</v>
      </c>
      <c r="H37" s="556">
        <v>3</v>
      </c>
      <c r="I37" s="556" t="s">
        <v>746</v>
      </c>
      <c r="J37" s="556" t="s">
        <v>401</v>
      </c>
      <c r="K37" s="556">
        <f t="shared" si="0"/>
        <v>1</v>
      </c>
      <c r="L37" s="556" t="str">
        <f t="shared" si="3"/>
        <v>NO</v>
      </c>
      <c r="M37" s="563" t="s">
        <v>310</v>
      </c>
      <c r="N37" s="553">
        <v>3737</v>
      </c>
      <c r="O37" s="564" t="s">
        <v>744</v>
      </c>
      <c r="Q37"/>
      <c r="R37"/>
      <c r="S37"/>
      <c r="T37"/>
      <c r="U37"/>
      <c r="V37"/>
      <c r="W37"/>
    </row>
    <row r="38" spans="1:23" s="540" customFormat="1" ht="21" x14ac:dyDescent="0.35">
      <c r="A38" s="153">
        <v>2</v>
      </c>
      <c r="B38" s="153" t="s">
        <v>398</v>
      </c>
      <c r="C38" s="153" t="s">
        <v>230</v>
      </c>
      <c r="D38" s="556" t="s">
        <v>245</v>
      </c>
      <c r="E38" s="557" t="str">
        <f t="shared" si="1"/>
        <v>QL</v>
      </c>
      <c r="F38" s="557" t="s">
        <v>259</v>
      </c>
      <c r="G38" s="564" t="s">
        <v>394</v>
      </c>
      <c r="H38" s="556">
        <v>2</v>
      </c>
      <c r="I38" s="556" t="s">
        <v>746</v>
      </c>
      <c r="J38" s="556" t="s">
        <v>399</v>
      </c>
      <c r="K38" s="556">
        <f t="shared" si="0"/>
        <v>1</v>
      </c>
      <c r="L38" s="556" t="str">
        <f t="shared" si="3"/>
        <v>NO</v>
      </c>
      <c r="M38" s="563" t="s">
        <v>313</v>
      </c>
      <c r="N38" s="553">
        <v>867</v>
      </c>
      <c r="O38" s="564" t="s">
        <v>743</v>
      </c>
      <c r="Q38"/>
      <c r="R38"/>
      <c r="S38"/>
      <c r="T38"/>
      <c r="U38"/>
      <c r="V38"/>
      <c r="W38"/>
    </row>
    <row r="39" spans="1:23" s="540" customFormat="1" ht="21" x14ac:dyDescent="0.35">
      <c r="A39" s="153">
        <v>2</v>
      </c>
      <c r="B39" s="153" t="s">
        <v>233</v>
      </c>
      <c r="C39" s="153" t="s">
        <v>241</v>
      </c>
      <c r="D39" s="556" t="s">
        <v>242</v>
      </c>
      <c r="E39" s="557" t="str">
        <f t="shared" si="1"/>
        <v>NP</v>
      </c>
      <c r="F39" s="557" t="s">
        <v>259</v>
      </c>
      <c r="G39" s="564" t="s">
        <v>395</v>
      </c>
      <c r="H39" s="556">
        <v>5</v>
      </c>
      <c r="I39" s="556" t="s">
        <v>747</v>
      </c>
      <c r="J39" s="556" t="s">
        <v>396</v>
      </c>
      <c r="K39" s="556">
        <f t="shared" si="0"/>
        <v>1</v>
      </c>
      <c r="L39" s="556" t="str">
        <f t="shared" si="3"/>
        <v>NO</v>
      </c>
      <c r="M39" s="563" t="s">
        <v>307</v>
      </c>
      <c r="N39" s="553">
        <v>1893</v>
      </c>
      <c r="O39" s="564" t="s">
        <v>744</v>
      </c>
      <c r="Q39"/>
      <c r="R39"/>
      <c r="S39"/>
      <c r="T39"/>
      <c r="U39"/>
      <c r="V39"/>
      <c r="W39"/>
    </row>
    <row r="40" spans="1:23" s="540" customFormat="1" ht="21" x14ac:dyDescent="0.35">
      <c r="A40" s="153">
        <v>2</v>
      </c>
      <c r="B40" s="153" t="s">
        <v>233</v>
      </c>
      <c r="C40" s="153" t="s">
        <v>236</v>
      </c>
      <c r="D40" s="556" t="s">
        <v>237</v>
      </c>
      <c r="E40" s="557" t="str">
        <f t="shared" si="1"/>
        <v>ST</v>
      </c>
      <c r="F40" s="557" t="s">
        <v>259</v>
      </c>
      <c r="G40" s="564" t="s">
        <v>394</v>
      </c>
      <c r="H40" s="556">
        <v>4</v>
      </c>
      <c r="I40" s="556" t="s">
        <v>747</v>
      </c>
      <c r="J40" s="556" t="s">
        <v>401</v>
      </c>
      <c r="K40" s="556">
        <f t="shared" si="0"/>
        <v>1</v>
      </c>
      <c r="L40" s="556" t="str">
        <f t="shared" si="3"/>
        <v>NO</v>
      </c>
      <c r="M40" s="563" t="s">
        <v>304</v>
      </c>
      <c r="N40" s="553">
        <v>1079</v>
      </c>
      <c r="O40" s="564" t="s">
        <v>744</v>
      </c>
      <c r="Q40"/>
      <c r="R40"/>
      <c r="S40"/>
      <c r="T40"/>
      <c r="U40"/>
      <c r="V40"/>
      <c r="W40"/>
    </row>
    <row r="41" spans="1:23" s="540" customFormat="1" ht="21" x14ac:dyDescent="0.35">
      <c r="A41" s="153">
        <v>1</v>
      </c>
      <c r="B41" s="153" t="s">
        <v>225</v>
      </c>
      <c r="C41" s="153" t="s">
        <v>236</v>
      </c>
      <c r="D41" s="556" t="s">
        <v>237</v>
      </c>
      <c r="E41" s="557" t="str">
        <f t="shared" si="1"/>
        <v>ST</v>
      </c>
      <c r="F41" s="557" t="s">
        <v>739</v>
      </c>
      <c r="G41" s="564" t="s">
        <v>397</v>
      </c>
      <c r="H41" s="556">
        <v>2</v>
      </c>
      <c r="I41" s="556" t="s">
        <v>746</v>
      </c>
      <c r="J41" s="556" t="s">
        <v>396</v>
      </c>
      <c r="K41" s="556">
        <f t="shared" si="0"/>
        <v>2</v>
      </c>
      <c r="L41" s="556" t="str">
        <f t="shared" si="3"/>
        <v>NO</v>
      </c>
      <c r="M41" s="563" t="s">
        <v>310</v>
      </c>
      <c r="N41" s="553">
        <v>1928</v>
      </c>
      <c r="O41" s="564" t="s">
        <v>743</v>
      </c>
      <c r="Q41"/>
      <c r="R41"/>
      <c r="S41"/>
      <c r="T41"/>
      <c r="U41"/>
      <c r="V41"/>
      <c r="W41"/>
    </row>
    <row r="42" spans="1:23" s="540" customFormat="1" ht="21" x14ac:dyDescent="0.35">
      <c r="A42" s="153">
        <v>1</v>
      </c>
      <c r="B42" s="153" t="s">
        <v>225</v>
      </c>
      <c r="C42" s="153" t="s">
        <v>247</v>
      </c>
      <c r="D42" s="556" t="s">
        <v>245</v>
      </c>
      <c r="E42" s="557" t="str">
        <f t="shared" si="1"/>
        <v>QL</v>
      </c>
      <c r="F42" s="557" t="s">
        <v>739</v>
      </c>
      <c r="G42" s="564" t="s">
        <v>394</v>
      </c>
      <c r="H42" s="556">
        <v>3</v>
      </c>
      <c r="I42" s="556" t="s">
        <v>746</v>
      </c>
      <c r="J42" s="556" t="s">
        <v>398</v>
      </c>
      <c r="K42" s="556">
        <f t="shared" si="0"/>
        <v>2</v>
      </c>
      <c r="L42" s="556" t="str">
        <f t="shared" si="3"/>
        <v>NO</v>
      </c>
      <c r="M42" s="563" t="s">
        <v>307</v>
      </c>
      <c r="N42" s="553">
        <v>2569</v>
      </c>
      <c r="O42" s="564" t="s">
        <v>743</v>
      </c>
      <c r="Q42"/>
      <c r="R42"/>
      <c r="S42"/>
      <c r="T42"/>
      <c r="U42"/>
      <c r="V42"/>
      <c r="W42"/>
    </row>
    <row r="43" spans="1:23" s="540" customFormat="1" ht="21" x14ac:dyDescent="0.35">
      <c r="A43" s="153">
        <v>3</v>
      </c>
      <c r="B43" s="153" t="s">
        <v>256</v>
      </c>
      <c r="C43" s="153" t="s">
        <v>253</v>
      </c>
      <c r="D43" s="556" t="s">
        <v>237</v>
      </c>
      <c r="E43" s="557" t="str">
        <f t="shared" si="1"/>
        <v>ST</v>
      </c>
      <c r="F43" s="557" t="s">
        <v>739</v>
      </c>
      <c r="G43" s="564" t="s">
        <v>397</v>
      </c>
      <c r="H43" s="556">
        <v>4</v>
      </c>
      <c r="I43" s="556" t="s">
        <v>747</v>
      </c>
      <c r="J43" s="556" t="s">
        <v>398</v>
      </c>
      <c r="K43" s="556">
        <f t="shared" si="0"/>
        <v>0</v>
      </c>
      <c r="L43" s="556" t="str">
        <f t="shared" si="3"/>
        <v>YES</v>
      </c>
      <c r="M43" s="563" t="s">
        <v>310</v>
      </c>
      <c r="N43" s="553">
        <v>2752</v>
      </c>
      <c r="O43" s="564" t="s">
        <v>743</v>
      </c>
      <c r="Q43"/>
      <c r="R43"/>
      <c r="S43"/>
      <c r="T43"/>
      <c r="U43"/>
      <c r="V43"/>
      <c r="W43"/>
    </row>
    <row r="44" spans="1:23" s="540" customFormat="1" ht="21" x14ac:dyDescent="0.35">
      <c r="A44" s="153">
        <v>2</v>
      </c>
      <c r="B44" s="153" t="s">
        <v>225</v>
      </c>
      <c r="C44" s="153" t="s">
        <v>254</v>
      </c>
      <c r="D44" s="556" t="s">
        <v>240</v>
      </c>
      <c r="E44" s="557" t="str">
        <f t="shared" si="1"/>
        <v>PZ</v>
      </c>
      <c r="F44" s="557" t="s">
        <v>738</v>
      </c>
      <c r="G44" s="564" t="s">
        <v>395</v>
      </c>
      <c r="H44" s="556">
        <v>3</v>
      </c>
      <c r="I44" s="556" t="s">
        <v>746</v>
      </c>
      <c r="J44" s="556" t="s">
        <v>402</v>
      </c>
      <c r="K44" s="556">
        <f t="shared" si="0"/>
        <v>1</v>
      </c>
      <c r="L44" s="556" t="str">
        <f t="shared" si="3"/>
        <v>NO</v>
      </c>
      <c r="M44" s="563" t="s">
        <v>313</v>
      </c>
      <c r="N44" s="553">
        <v>599</v>
      </c>
      <c r="O44" s="564" t="s">
        <v>744</v>
      </c>
      <c r="Q44"/>
      <c r="R44"/>
      <c r="S44"/>
      <c r="T44"/>
      <c r="U44"/>
      <c r="V44"/>
      <c r="W44"/>
    </row>
    <row r="45" spans="1:23" s="540" customFormat="1" ht="21" x14ac:dyDescent="0.35">
      <c r="A45" s="153">
        <v>2</v>
      </c>
      <c r="B45" s="153" t="s">
        <v>225</v>
      </c>
      <c r="C45" s="153" t="s">
        <v>230</v>
      </c>
      <c r="D45" s="556" t="s">
        <v>252</v>
      </c>
      <c r="E45" s="557" t="str">
        <f t="shared" si="1"/>
        <v>VX</v>
      </c>
      <c r="F45" s="557" t="s">
        <v>738</v>
      </c>
      <c r="G45" s="564" t="s">
        <v>397</v>
      </c>
      <c r="H45" s="556">
        <v>3</v>
      </c>
      <c r="I45" s="556" t="s">
        <v>746</v>
      </c>
      <c r="J45" s="556" t="s">
        <v>399</v>
      </c>
      <c r="K45" s="556">
        <f t="shared" si="0"/>
        <v>1</v>
      </c>
      <c r="L45" s="556" t="str">
        <f t="shared" si="3"/>
        <v>NO</v>
      </c>
      <c r="M45" s="563" t="s">
        <v>310</v>
      </c>
      <c r="N45" s="553">
        <v>3501</v>
      </c>
      <c r="O45" s="564" t="s">
        <v>744</v>
      </c>
      <c r="Q45"/>
      <c r="R45"/>
      <c r="S45"/>
      <c r="T45"/>
      <c r="U45"/>
      <c r="V45"/>
      <c r="W45"/>
    </row>
    <row r="46" spans="1:23" s="540" customFormat="1" ht="21" x14ac:dyDescent="0.35">
      <c r="A46" s="153">
        <v>2</v>
      </c>
      <c r="B46" s="153" t="s">
        <v>250</v>
      </c>
      <c r="C46" s="153" t="s">
        <v>257</v>
      </c>
      <c r="D46" s="556" t="s">
        <v>245</v>
      </c>
      <c r="E46" s="557" t="str">
        <f t="shared" si="1"/>
        <v>QL</v>
      </c>
      <c r="F46" s="557" t="s">
        <v>738</v>
      </c>
      <c r="G46" s="564" t="s">
        <v>394</v>
      </c>
      <c r="H46" s="556">
        <v>5</v>
      </c>
      <c r="I46" s="556" t="s">
        <v>747</v>
      </c>
      <c r="J46" s="556" t="s">
        <v>400</v>
      </c>
      <c r="K46" s="556">
        <f t="shared" si="0"/>
        <v>1</v>
      </c>
      <c r="L46" s="556" t="str">
        <f t="shared" si="3"/>
        <v>NO</v>
      </c>
      <c r="M46" s="563" t="s">
        <v>310</v>
      </c>
      <c r="N46" s="553">
        <v>2894</v>
      </c>
      <c r="O46" s="564" t="s">
        <v>743</v>
      </c>
      <c r="Q46"/>
      <c r="R46"/>
      <c r="S46"/>
      <c r="T46"/>
      <c r="U46"/>
      <c r="V46"/>
      <c r="W46"/>
    </row>
    <row r="47" spans="1:23" s="540" customFormat="1" ht="21" x14ac:dyDescent="0.35">
      <c r="A47" s="153">
        <v>2</v>
      </c>
      <c r="B47" s="153" t="s">
        <v>398</v>
      </c>
      <c r="C47" s="153" t="s">
        <v>226</v>
      </c>
      <c r="D47" s="556" t="s">
        <v>240</v>
      </c>
      <c r="E47" s="557" t="str">
        <f t="shared" si="1"/>
        <v>PZ</v>
      </c>
      <c r="F47" s="557" t="s">
        <v>259</v>
      </c>
      <c r="G47" s="564" t="s">
        <v>397</v>
      </c>
      <c r="H47" s="556">
        <v>4</v>
      </c>
      <c r="I47" s="556" t="s">
        <v>747</v>
      </c>
      <c r="J47" s="556" t="s">
        <v>398</v>
      </c>
      <c r="K47" s="556">
        <f t="shared" si="0"/>
        <v>1</v>
      </c>
      <c r="L47" s="556" t="str">
        <f t="shared" si="3"/>
        <v>NO</v>
      </c>
      <c r="M47" s="563" t="s">
        <v>313</v>
      </c>
      <c r="N47" s="553">
        <v>3852</v>
      </c>
      <c r="O47" s="564" t="s">
        <v>743</v>
      </c>
      <c r="Q47"/>
      <c r="R47"/>
      <c r="S47"/>
      <c r="T47"/>
      <c r="U47"/>
      <c r="V47"/>
      <c r="W47"/>
    </row>
    <row r="48" spans="1:23" s="540" customFormat="1" ht="21" x14ac:dyDescent="0.35">
      <c r="A48" s="153">
        <v>1</v>
      </c>
      <c r="B48" s="153" t="s">
        <v>233</v>
      </c>
      <c r="C48" s="153" t="s">
        <v>228</v>
      </c>
      <c r="D48" s="556" t="s">
        <v>3</v>
      </c>
      <c r="E48" s="557" t="str">
        <f t="shared" si="1"/>
        <v>MA</v>
      </c>
      <c r="F48" s="557" t="s">
        <v>259</v>
      </c>
      <c r="G48" s="564" t="s">
        <v>395</v>
      </c>
      <c r="H48" s="556">
        <v>3</v>
      </c>
      <c r="I48" s="556" t="s">
        <v>746</v>
      </c>
      <c r="J48" s="556" t="s">
        <v>398</v>
      </c>
      <c r="K48" s="556">
        <f t="shared" si="0"/>
        <v>2</v>
      </c>
      <c r="L48" s="556" t="str">
        <f t="shared" si="3"/>
        <v>NO</v>
      </c>
      <c r="M48" s="563" t="s">
        <v>304</v>
      </c>
      <c r="N48" s="553">
        <v>1193</v>
      </c>
      <c r="O48" s="564" t="s">
        <v>744</v>
      </c>
      <c r="Q48"/>
      <c r="R48"/>
      <c r="S48"/>
      <c r="T48"/>
      <c r="U48"/>
      <c r="V48"/>
      <c r="W48"/>
    </row>
    <row r="49" spans="1:23" s="540" customFormat="1" ht="21" x14ac:dyDescent="0.35">
      <c r="A49" s="153">
        <v>1</v>
      </c>
      <c r="B49" s="153" t="s">
        <v>231</v>
      </c>
      <c r="C49" s="153" t="s">
        <v>254</v>
      </c>
      <c r="D49" s="556" t="s">
        <v>235</v>
      </c>
      <c r="E49" s="557" t="str">
        <f t="shared" si="1"/>
        <v>KM</v>
      </c>
      <c r="F49" s="557" t="s">
        <v>738</v>
      </c>
      <c r="G49" s="564" t="s">
        <v>394</v>
      </c>
      <c r="H49" s="556">
        <v>3</v>
      </c>
      <c r="I49" s="556" t="s">
        <v>746</v>
      </c>
      <c r="J49" s="556" t="s">
        <v>396</v>
      </c>
      <c r="K49" s="556">
        <f t="shared" si="0"/>
        <v>2</v>
      </c>
      <c r="L49" s="556" t="str">
        <f t="shared" si="3"/>
        <v>NO</v>
      </c>
      <c r="M49" s="563" t="s">
        <v>307</v>
      </c>
      <c r="N49" s="553">
        <v>2661</v>
      </c>
      <c r="O49" s="564" t="s">
        <v>744</v>
      </c>
      <c r="Q49"/>
      <c r="R49"/>
      <c r="S49"/>
      <c r="T49"/>
      <c r="U49"/>
      <c r="V49"/>
      <c r="W49"/>
    </row>
    <row r="50" spans="1:23" s="540" customFormat="1" ht="21" x14ac:dyDescent="0.35">
      <c r="A50" s="153">
        <v>2</v>
      </c>
      <c r="B50" s="153" t="s">
        <v>398</v>
      </c>
      <c r="C50" s="153" t="s">
        <v>228</v>
      </c>
      <c r="D50" s="556" t="s">
        <v>252</v>
      </c>
      <c r="E50" s="557" t="str">
        <f t="shared" si="1"/>
        <v>VX</v>
      </c>
      <c r="F50" s="557" t="s">
        <v>739</v>
      </c>
      <c r="G50" s="564" t="s">
        <v>395</v>
      </c>
      <c r="H50" s="556">
        <v>2</v>
      </c>
      <c r="I50" s="556" t="s">
        <v>746</v>
      </c>
      <c r="J50" s="556" t="s">
        <v>401</v>
      </c>
      <c r="K50" s="556">
        <f t="shared" si="0"/>
        <v>1</v>
      </c>
      <c r="L50" s="556" t="str">
        <f t="shared" si="3"/>
        <v>NO</v>
      </c>
      <c r="M50" s="563" t="s">
        <v>307</v>
      </c>
      <c r="N50" s="553">
        <v>3504</v>
      </c>
      <c r="O50" s="564" t="s">
        <v>743</v>
      </c>
      <c r="Q50"/>
      <c r="R50"/>
      <c r="S50"/>
      <c r="T50"/>
      <c r="U50"/>
      <c r="V50"/>
      <c r="W50"/>
    </row>
    <row r="51" spans="1:23" s="540" customFormat="1" ht="21" x14ac:dyDescent="0.35">
      <c r="A51" s="153">
        <v>1</v>
      </c>
      <c r="B51" s="153" t="s">
        <v>246</v>
      </c>
      <c r="C51" s="153" t="s">
        <v>257</v>
      </c>
      <c r="D51" s="556" t="s">
        <v>235</v>
      </c>
      <c r="E51" s="557" t="str">
        <f t="shared" si="1"/>
        <v>KM</v>
      </c>
      <c r="F51" s="557" t="s">
        <v>738</v>
      </c>
      <c r="G51" s="564" t="s">
        <v>397</v>
      </c>
      <c r="H51" s="556">
        <v>2</v>
      </c>
      <c r="I51" s="556" t="s">
        <v>746</v>
      </c>
      <c r="J51" s="556" t="s">
        <v>396</v>
      </c>
      <c r="K51" s="556">
        <f t="shared" si="0"/>
        <v>2</v>
      </c>
      <c r="L51" s="556" t="str">
        <f t="shared" si="3"/>
        <v>NO</v>
      </c>
      <c r="M51" s="563" t="s">
        <v>313</v>
      </c>
      <c r="N51" s="553">
        <v>1418</v>
      </c>
      <c r="O51" s="564" t="s">
        <v>744</v>
      </c>
      <c r="Q51"/>
      <c r="R51"/>
      <c r="S51"/>
      <c r="T51"/>
      <c r="U51"/>
      <c r="V51"/>
      <c r="W51"/>
    </row>
    <row r="52" spans="1:23" s="540" customFormat="1" ht="21" x14ac:dyDescent="0.35">
      <c r="A52" s="153">
        <v>1</v>
      </c>
      <c r="B52" s="153" t="s">
        <v>238</v>
      </c>
      <c r="C52" s="153" t="s">
        <v>230</v>
      </c>
      <c r="D52" s="556" t="s">
        <v>1</v>
      </c>
      <c r="E52" s="557" t="str">
        <f t="shared" si="1"/>
        <v>SU</v>
      </c>
      <c r="F52" s="557" t="s">
        <v>738</v>
      </c>
      <c r="G52" s="564" t="s">
        <v>397</v>
      </c>
      <c r="H52" s="556">
        <v>4</v>
      </c>
      <c r="I52" s="556" t="s">
        <v>747</v>
      </c>
      <c r="J52" s="556" t="s">
        <v>400</v>
      </c>
      <c r="K52" s="556">
        <f t="shared" si="0"/>
        <v>2</v>
      </c>
      <c r="L52" s="556" t="str">
        <f t="shared" si="3"/>
        <v>NO</v>
      </c>
      <c r="M52" s="563" t="s">
        <v>310</v>
      </c>
      <c r="N52" s="553">
        <v>1054</v>
      </c>
      <c r="O52" s="564" t="s">
        <v>744</v>
      </c>
      <c r="Q52"/>
      <c r="R52"/>
      <c r="S52"/>
      <c r="T52"/>
      <c r="U52"/>
      <c r="V52"/>
      <c r="W52"/>
    </row>
    <row r="53" spans="1:23" s="540" customFormat="1" ht="21" x14ac:dyDescent="0.35">
      <c r="A53" s="153">
        <v>1</v>
      </c>
      <c r="B53" s="153" t="s">
        <v>233</v>
      </c>
      <c r="C53" s="153" t="s">
        <v>226</v>
      </c>
      <c r="D53" s="556" t="s">
        <v>2</v>
      </c>
      <c r="E53" s="557" t="str">
        <f t="shared" si="1"/>
        <v>JN</v>
      </c>
      <c r="F53" s="557" t="s">
        <v>259</v>
      </c>
      <c r="G53" s="564" t="s">
        <v>397</v>
      </c>
      <c r="H53" s="556">
        <v>5</v>
      </c>
      <c r="I53" s="556" t="s">
        <v>747</v>
      </c>
      <c r="J53" s="556" t="s">
        <v>396</v>
      </c>
      <c r="K53" s="556">
        <f t="shared" si="0"/>
        <v>2</v>
      </c>
      <c r="L53" s="556" t="str">
        <f t="shared" si="3"/>
        <v>NO</v>
      </c>
      <c r="M53" s="563" t="s">
        <v>313</v>
      </c>
      <c r="N53" s="553">
        <v>2143</v>
      </c>
      <c r="O53" s="564" t="s">
        <v>744</v>
      </c>
      <c r="Q53"/>
      <c r="R53"/>
      <c r="S53"/>
      <c r="T53"/>
      <c r="U53"/>
      <c r="V53"/>
      <c r="W53"/>
    </row>
    <row r="54" spans="1:23" s="540" customFormat="1" ht="21" x14ac:dyDescent="0.35">
      <c r="A54" s="153">
        <v>2</v>
      </c>
      <c r="B54" s="153" t="s">
        <v>250</v>
      </c>
      <c r="C54" s="153" t="s">
        <v>244</v>
      </c>
      <c r="D54" s="556" t="s">
        <v>2</v>
      </c>
      <c r="E54" s="557" t="str">
        <f t="shared" si="1"/>
        <v>JN</v>
      </c>
      <c r="F54" s="557" t="s">
        <v>259</v>
      </c>
      <c r="G54" s="564" t="s">
        <v>394</v>
      </c>
      <c r="H54" s="556">
        <v>2</v>
      </c>
      <c r="I54" s="556" t="s">
        <v>746</v>
      </c>
      <c r="J54" s="556" t="s">
        <v>401</v>
      </c>
      <c r="K54" s="556">
        <f t="shared" si="0"/>
        <v>1</v>
      </c>
      <c r="L54" s="556" t="str">
        <f t="shared" si="3"/>
        <v>NO</v>
      </c>
      <c r="M54" s="563" t="s">
        <v>304</v>
      </c>
      <c r="N54" s="553">
        <v>2586</v>
      </c>
      <c r="O54" s="564" t="s">
        <v>744</v>
      </c>
      <c r="Q54"/>
      <c r="R54"/>
      <c r="S54"/>
      <c r="T54"/>
      <c r="U54"/>
      <c r="V54"/>
      <c r="W54"/>
    </row>
    <row r="55" spans="1:23" s="540" customFormat="1" ht="21" x14ac:dyDescent="0.35">
      <c r="A55" s="153">
        <v>1</v>
      </c>
      <c r="B55" s="153" t="s">
        <v>246</v>
      </c>
      <c r="C55" s="153" t="s">
        <v>251</v>
      </c>
      <c r="D55" s="556" t="s">
        <v>248</v>
      </c>
      <c r="E55" s="557" t="str">
        <f t="shared" si="1"/>
        <v>MT</v>
      </c>
      <c r="F55" s="557" t="s">
        <v>259</v>
      </c>
      <c r="G55" s="564" t="s">
        <v>394</v>
      </c>
      <c r="H55" s="556">
        <v>5</v>
      </c>
      <c r="I55" s="556" t="s">
        <v>747</v>
      </c>
      <c r="J55" s="556" t="s">
        <v>396</v>
      </c>
      <c r="K55" s="556">
        <f t="shared" si="0"/>
        <v>2</v>
      </c>
      <c r="L55" s="556" t="str">
        <f t="shared" si="3"/>
        <v>NO</v>
      </c>
      <c r="M55" s="563" t="s">
        <v>310</v>
      </c>
      <c r="N55" s="553">
        <v>2671</v>
      </c>
      <c r="O55" s="564" t="s">
        <v>744</v>
      </c>
      <c r="Q55"/>
      <c r="R55"/>
      <c r="S55"/>
      <c r="T55"/>
      <c r="U55"/>
      <c r="V55"/>
      <c r="W55"/>
    </row>
    <row r="56" spans="1:23" s="540" customFormat="1" ht="21" x14ac:dyDescent="0.35">
      <c r="A56" s="153">
        <v>2</v>
      </c>
      <c r="B56" s="153" t="s">
        <v>250</v>
      </c>
      <c r="C56" s="153" t="s">
        <v>226</v>
      </c>
      <c r="D56" s="556" t="s">
        <v>255</v>
      </c>
      <c r="E56" s="557" t="str">
        <f t="shared" si="1"/>
        <v>BW</v>
      </c>
      <c r="F56" s="557" t="s">
        <v>738</v>
      </c>
      <c r="G56" s="564" t="s">
        <v>394</v>
      </c>
      <c r="H56" s="556">
        <v>3</v>
      </c>
      <c r="I56" s="556" t="s">
        <v>746</v>
      </c>
      <c r="J56" s="556" t="s">
        <v>398</v>
      </c>
      <c r="K56" s="556">
        <f t="shared" si="0"/>
        <v>1</v>
      </c>
      <c r="L56" s="556" t="str">
        <f t="shared" si="3"/>
        <v>NO</v>
      </c>
      <c r="M56" s="563" t="s">
        <v>308</v>
      </c>
      <c r="N56" s="553">
        <v>3208</v>
      </c>
      <c r="O56" s="564" t="s">
        <v>744</v>
      </c>
      <c r="Q56"/>
      <c r="R56"/>
      <c r="S56"/>
      <c r="T56"/>
      <c r="U56"/>
      <c r="V56"/>
      <c r="W56"/>
    </row>
    <row r="57" spans="1:23" s="540" customFormat="1" ht="21" x14ac:dyDescent="0.35">
      <c r="A57" s="153">
        <v>1</v>
      </c>
      <c r="B57" s="153" t="s">
        <v>231</v>
      </c>
      <c r="C57" s="153" t="s">
        <v>247</v>
      </c>
      <c r="D57" s="556" t="s">
        <v>3</v>
      </c>
      <c r="E57" s="557" t="str">
        <f t="shared" si="1"/>
        <v>MA</v>
      </c>
      <c r="F57" s="557" t="s">
        <v>738</v>
      </c>
      <c r="G57" s="564" t="s">
        <v>395</v>
      </c>
      <c r="H57" s="556">
        <v>2</v>
      </c>
      <c r="I57" s="556" t="s">
        <v>746</v>
      </c>
      <c r="J57" s="556" t="s">
        <v>398</v>
      </c>
      <c r="K57" s="556">
        <f t="shared" si="0"/>
        <v>2</v>
      </c>
      <c r="L57" s="556" t="str">
        <f t="shared" si="3"/>
        <v>NO</v>
      </c>
      <c r="M57" s="563" t="s">
        <v>304</v>
      </c>
      <c r="N57" s="553">
        <v>1638</v>
      </c>
      <c r="O57" s="564" t="s">
        <v>744</v>
      </c>
      <c r="Q57"/>
      <c r="R57"/>
      <c r="S57"/>
      <c r="T57"/>
      <c r="U57"/>
      <c r="V57"/>
      <c r="W57"/>
    </row>
    <row r="58" spans="1:23" s="540" customFormat="1" ht="21" x14ac:dyDescent="0.35">
      <c r="A58" s="153">
        <v>2</v>
      </c>
      <c r="B58" s="153" t="s">
        <v>232</v>
      </c>
      <c r="C58" s="153" t="s">
        <v>226</v>
      </c>
      <c r="D58" s="556" t="s">
        <v>240</v>
      </c>
      <c r="E58" s="557" t="str">
        <f t="shared" si="1"/>
        <v>PZ</v>
      </c>
      <c r="F58" s="557" t="s">
        <v>739</v>
      </c>
      <c r="G58" s="564" t="s">
        <v>397</v>
      </c>
      <c r="H58" s="556">
        <v>2</v>
      </c>
      <c r="I58" s="556" t="s">
        <v>746</v>
      </c>
      <c r="J58" s="556" t="s">
        <v>402</v>
      </c>
      <c r="K58" s="556">
        <f t="shared" si="0"/>
        <v>1</v>
      </c>
      <c r="L58" s="556" t="str">
        <f t="shared" si="3"/>
        <v>NO</v>
      </c>
      <c r="M58" s="563" t="s">
        <v>313</v>
      </c>
      <c r="N58" s="553">
        <v>1700</v>
      </c>
      <c r="O58" s="564" t="s">
        <v>743</v>
      </c>
      <c r="Q58"/>
      <c r="R58"/>
      <c r="S58"/>
      <c r="T58"/>
      <c r="U58"/>
      <c r="V58"/>
      <c r="W58"/>
    </row>
    <row r="59" spans="1:23" s="540" customFormat="1" ht="21" x14ac:dyDescent="0.35">
      <c r="A59" s="153">
        <v>2</v>
      </c>
      <c r="B59" s="153" t="s">
        <v>250</v>
      </c>
      <c r="C59" s="153" t="s">
        <v>249</v>
      </c>
      <c r="D59" s="556" t="s">
        <v>242</v>
      </c>
      <c r="E59" s="557" t="str">
        <f t="shared" si="1"/>
        <v>NP</v>
      </c>
      <c r="F59" s="557" t="s">
        <v>739</v>
      </c>
      <c r="G59" s="564" t="s">
        <v>397</v>
      </c>
      <c r="H59" s="556">
        <v>3</v>
      </c>
      <c r="I59" s="556" t="s">
        <v>746</v>
      </c>
      <c r="J59" s="556" t="s">
        <v>399</v>
      </c>
      <c r="K59" s="556">
        <f t="shared" si="0"/>
        <v>1</v>
      </c>
      <c r="L59" s="556" t="str">
        <f t="shared" si="3"/>
        <v>NO</v>
      </c>
      <c r="M59" s="563" t="s">
        <v>310</v>
      </c>
      <c r="N59" s="553">
        <v>2296</v>
      </c>
      <c r="O59" s="564" t="s">
        <v>743</v>
      </c>
      <c r="Q59"/>
      <c r="R59"/>
      <c r="S59"/>
      <c r="T59"/>
      <c r="U59"/>
      <c r="V59"/>
      <c r="W59"/>
    </row>
    <row r="60" spans="1:23" s="540" customFormat="1" ht="21" x14ac:dyDescent="0.35">
      <c r="A60" s="153">
        <v>1</v>
      </c>
      <c r="B60" s="153" t="s">
        <v>231</v>
      </c>
      <c r="C60" s="153" t="s">
        <v>239</v>
      </c>
      <c r="D60" s="556" t="s">
        <v>229</v>
      </c>
      <c r="E60" s="557" t="str">
        <f t="shared" si="1"/>
        <v>TH</v>
      </c>
      <c r="F60" s="557" t="s">
        <v>259</v>
      </c>
      <c r="G60" s="564" t="s">
        <v>397</v>
      </c>
      <c r="H60" s="556">
        <v>3</v>
      </c>
      <c r="I60" s="556" t="s">
        <v>746</v>
      </c>
      <c r="J60" s="556" t="s">
        <v>400</v>
      </c>
      <c r="K60" s="556">
        <f t="shared" si="0"/>
        <v>2</v>
      </c>
      <c r="L60" s="556" t="str">
        <f t="shared" si="3"/>
        <v>NO</v>
      </c>
      <c r="M60" s="563" t="s">
        <v>308</v>
      </c>
      <c r="N60" s="553">
        <v>3075</v>
      </c>
      <c r="O60" s="564" t="s">
        <v>744</v>
      </c>
      <c r="Q60"/>
      <c r="R60"/>
      <c r="S60"/>
      <c r="T60"/>
      <c r="U60"/>
      <c r="V60"/>
      <c r="W60"/>
    </row>
    <row r="61" spans="1:23" s="540" customFormat="1" ht="21" x14ac:dyDescent="0.35">
      <c r="A61" s="153">
        <v>1</v>
      </c>
      <c r="B61" s="153" t="s">
        <v>231</v>
      </c>
      <c r="C61" s="153" t="s">
        <v>230</v>
      </c>
      <c r="D61" s="556" t="s">
        <v>252</v>
      </c>
      <c r="E61" s="557" t="str">
        <f t="shared" si="1"/>
        <v>VX</v>
      </c>
      <c r="F61" s="557" t="s">
        <v>739</v>
      </c>
      <c r="G61" s="564" t="s">
        <v>397</v>
      </c>
      <c r="H61" s="556">
        <v>2</v>
      </c>
      <c r="I61" s="556" t="s">
        <v>746</v>
      </c>
      <c r="J61" s="556" t="s">
        <v>398</v>
      </c>
      <c r="K61" s="556">
        <f t="shared" si="0"/>
        <v>2</v>
      </c>
      <c r="L61" s="556" t="str">
        <f t="shared" si="3"/>
        <v>NO</v>
      </c>
      <c r="M61" s="563" t="s">
        <v>304</v>
      </c>
      <c r="N61" s="553">
        <v>610</v>
      </c>
      <c r="O61" s="564" t="s">
        <v>744</v>
      </c>
      <c r="Q61"/>
      <c r="R61"/>
      <c r="S61"/>
      <c r="T61"/>
      <c r="U61"/>
      <c r="V61"/>
      <c r="W61"/>
    </row>
    <row r="62" spans="1:23" s="540" customFormat="1" ht="21" x14ac:dyDescent="0.35">
      <c r="A62" s="153">
        <v>2</v>
      </c>
      <c r="B62" s="153" t="s">
        <v>231</v>
      </c>
      <c r="C62" s="153" t="s">
        <v>236</v>
      </c>
      <c r="D62" s="556" t="s">
        <v>237</v>
      </c>
      <c r="E62" s="557" t="str">
        <f t="shared" si="1"/>
        <v>ST</v>
      </c>
      <c r="F62" s="557" t="s">
        <v>739</v>
      </c>
      <c r="G62" s="564" t="s">
        <v>397</v>
      </c>
      <c r="H62" s="556">
        <v>3</v>
      </c>
      <c r="I62" s="556" t="s">
        <v>746</v>
      </c>
      <c r="J62" s="556" t="s">
        <v>398</v>
      </c>
      <c r="K62" s="556">
        <f t="shared" si="0"/>
        <v>1</v>
      </c>
      <c r="L62" s="556" t="str">
        <f t="shared" si="3"/>
        <v>NO</v>
      </c>
      <c r="M62" s="563" t="s">
        <v>313</v>
      </c>
      <c r="N62" s="553">
        <v>366</v>
      </c>
      <c r="O62" s="564" t="s">
        <v>744</v>
      </c>
      <c r="Q62"/>
      <c r="R62"/>
      <c r="S62"/>
      <c r="T62"/>
      <c r="U62"/>
      <c r="V62"/>
      <c r="W62"/>
    </row>
    <row r="63" spans="1:23" s="540" customFormat="1" ht="21" x14ac:dyDescent="0.35">
      <c r="A63" s="153">
        <v>1</v>
      </c>
      <c r="B63" s="153" t="s">
        <v>225</v>
      </c>
      <c r="C63" s="153" t="s">
        <v>234</v>
      </c>
      <c r="D63" s="556" t="s">
        <v>1</v>
      </c>
      <c r="E63" s="557" t="str">
        <f t="shared" si="1"/>
        <v>SU</v>
      </c>
      <c r="F63" s="557" t="s">
        <v>738</v>
      </c>
      <c r="G63" s="564" t="s">
        <v>395</v>
      </c>
      <c r="H63" s="556">
        <v>4</v>
      </c>
      <c r="I63" s="556" t="s">
        <v>747</v>
      </c>
      <c r="J63" s="556" t="s">
        <v>396</v>
      </c>
      <c r="K63" s="556">
        <f t="shared" si="0"/>
        <v>2</v>
      </c>
      <c r="L63" s="556" t="str">
        <f t="shared" si="3"/>
        <v>NO</v>
      </c>
      <c r="M63" s="563" t="s">
        <v>310</v>
      </c>
      <c r="N63" s="553">
        <v>3480</v>
      </c>
      <c r="O63" s="564" t="s">
        <v>744</v>
      </c>
      <c r="Q63"/>
      <c r="R63"/>
      <c r="S63"/>
      <c r="T63"/>
      <c r="U63"/>
      <c r="V63"/>
      <c r="W63"/>
    </row>
    <row r="64" spans="1:23" s="540" customFormat="1" ht="21" x14ac:dyDescent="0.35">
      <c r="A64" s="153">
        <v>1</v>
      </c>
      <c r="B64" s="153" t="s">
        <v>225</v>
      </c>
      <c r="C64" s="153" t="s">
        <v>254</v>
      </c>
      <c r="D64" s="556" t="s">
        <v>2</v>
      </c>
      <c r="E64" s="557" t="str">
        <f t="shared" si="1"/>
        <v>JN</v>
      </c>
      <c r="F64" s="557" t="s">
        <v>739</v>
      </c>
      <c r="G64" s="564" t="s">
        <v>394</v>
      </c>
      <c r="H64" s="556">
        <v>2</v>
      </c>
      <c r="I64" s="556" t="s">
        <v>746</v>
      </c>
      <c r="J64" s="556" t="s">
        <v>401</v>
      </c>
      <c r="K64" s="556">
        <f t="shared" si="0"/>
        <v>2</v>
      </c>
      <c r="L64" s="556" t="str">
        <f t="shared" si="3"/>
        <v>NO</v>
      </c>
      <c r="M64" s="563" t="s">
        <v>304</v>
      </c>
      <c r="N64" s="553">
        <v>3681</v>
      </c>
      <c r="O64" s="564" t="s">
        <v>743</v>
      </c>
      <c r="Q64"/>
      <c r="R64"/>
      <c r="S64"/>
      <c r="T64"/>
      <c r="U64"/>
      <c r="V64"/>
      <c r="W64"/>
    </row>
    <row r="65" spans="1:23" s="540" customFormat="1" ht="21" x14ac:dyDescent="0.35">
      <c r="A65" s="153">
        <v>1</v>
      </c>
      <c r="B65" s="153" t="s">
        <v>225</v>
      </c>
      <c r="C65" s="153" t="s">
        <v>257</v>
      </c>
      <c r="D65" s="556" t="s">
        <v>242</v>
      </c>
      <c r="E65" s="557" t="str">
        <f t="shared" si="1"/>
        <v>NP</v>
      </c>
      <c r="F65" s="557" t="s">
        <v>738</v>
      </c>
      <c r="G65" s="564" t="s">
        <v>397</v>
      </c>
      <c r="H65" s="556">
        <v>3</v>
      </c>
      <c r="I65" s="556" t="s">
        <v>746</v>
      </c>
      <c r="J65" s="556" t="s">
        <v>396</v>
      </c>
      <c r="K65" s="556">
        <f t="shared" si="0"/>
        <v>2</v>
      </c>
      <c r="L65" s="556" t="str">
        <f t="shared" si="3"/>
        <v>NO</v>
      </c>
      <c r="M65" s="563" t="s">
        <v>308</v>
      </c>
      <c r="N65" s="553">
        <v>973</v>
      </c>
      <c r="O65" s="564" t="s">
        <v>744</v>
      </c>
      <c r="Q65"/>
      <c r="R65"/>
      <c r="S65"/>
      <c r="T65"/>
      <c r="U65"/>
      <c r="V65"/>
      <c r="W65"/>
    </row>
    <row r="66" spans="1:23" s="540" customFormat="1" ht="21" x14ac:dyDescent="0.35">
      <c r="A66" s="153">
        <v>2</v>
      </c>
      <c r="B66" s="153" t="s">
        <v>246</v>
      </c>
      <c r="C66" s="153" t="s">
        <v>226</v>
      </c>
      <c r="D66" s="556" t="s">
        <v>255</v>
      </c>
      <c r="E66" s="557" t="str">
        <f t="shared" si="1"/>
        <v>BW</v>
      </c>
      <c r="F66" s="557" t="s">
        <v>259</v>
      </c>
      <c r="G66" s="564" t="s">
        <v>395</v>
      </c>
      <c r="H66" s="556">
        <v>4</v>
      </c>
      <c r="I66" s="556" t="s">
        <v>747</v>
      </c>
      <c r="J66" s="556" t="s">
        <v>401</v>
      </c>
      <c r="K66" s="556">
        <f t="shared" si="0"/>
        <v>1</v>
      </c>
      <c r="L66" s="556" t="str">
        <f t="shared" si="3"/>
        <v>NO</v>
      </c>
      <c r="M66" s="563" t="s">
        <v>310</v>
      </c>
      <c r="N66" s="553">
        <v>3346</v>
      </c>
      <c r="O66" s="564" t="s">
        <v>744</v>
      </c>
      <c r="Q66"/>
      <c r="R66"/>
      <c r="S66"/>
      <c r="T66"/>
      <c r="U66"/>
      <c r="V66"/>
      <c r="W66"/>
    </row>
    <row r="67" spans="1:23" s="540" customFormat="1" ht="21" x14ac:dyDescent="0.35">
      <c r="A67" s="153">
        <v>2</v>
      </c>
      <c r="B67" s="153" t="s">
        <v>233</v>
      </c>
      <c r="C67" s="153" t="s">
        <v>239</v>
      </c>
      <c r="D67" s="556" t="s">
        <v>229</v>
      </c>
      <c r="E67" s="557" t="str">
        <f t="shared" si="1"/>
        <v>TH</v>
      </c>
      <c r="F67" s="557" t="s">
        <v>259</v>
      </c>
      <c r="G67" s="564" t="s">
        <v>394</v>
      </c>
      <c r="H67" s="556">
        <v>3</v>
      </c>
      <c r="I67" s="556" t="s">
        <v>746</v>
      </c>
      <c r="J67" s="556" t="s">
        <v>401</v>
      </c>
      <c r="K67" s="556">
        <f t="shared" si="0"/>
        <v>1</v>
      </c>
      <c r="L67" s="556" t="str">
        <f t="shared" si="3"/>
        <v>NO</v>
      </c>
      <c r="M67" s="563" t="s">
        <v>313</v>
      </c>
      <c r="N67" s="553">
        <v>1363</v>
      </c>
      <c r="O67" s="564" t="s">
        <v>744</v>
      </c>
      <c r="Q67"/>
      <c r="R67"/>
      <c r="S67"/>
      <c r="T67"/>
      <c r="U67"/>
      <c r="V67"/>
      <c r="W67"/>
    </row>
    <row r="68" spans="1:23" s="540" customFormat="1" ht="21" x14ac:dyDescent="0.35">
      <c r="A68" s="153">
        <v>1</v>
      </c>
      <c r="B68" s="153" t="s">
        <v>258</v>
      </c>
      <c r="C68" s="153" t="s">
        <v>251</v>
      </c>
      <c r="D68" s="556" t="s">
        <v>242</v>
      </c>
      <c r="E68" s="557" t="str">
        <f t="shared" si="1"/>
        <v>NP</v>
      </c>
      <c r="F68" s="557" t="s">
        <v>738</v>
      </c>
      <c r="G68" s="564" t="s">
        <v>395</v>
      </c>
      <c r="H68" s="556">
        <v>5</v>
      </c>
      <c r="I68" s="556" t="s">
        <v>747</v>
      </c>
      <c r="J68" s="556" t="s">
        <v>399</v>
      </c>
      <c r="K68" s="556">
        <f t="shared" ref="K68:K131" si="4">3-A68</f>
        <v>2</v>
      </c>
      <c r="L68" s="556" t="str">
        <f t="shared" si="3"/>
        <v>NO</v>
      </c>
      <c r="M68" s="563" t="s">
        <v>304</v>
      </c>
      <c r="N68" s="553">
        <v>2381</v>
      </c>
      <c r="O68" s="564" t="s">
        <v>743</v>
      </c>
      <c r="Q68"/>
      <c r="R68"/>
      <c r="S68"/>
      <c r="T68"/>
      <c r="U68"/>
      <c r="V68"/>
      <c r="W68"/>
    </row>
    <row r="69" spans="1:23" s="540" customFormat="1" ht="21" x14ac:dyDescent="0.35">
      <c r="A69" s="153">
        <v>2</v>
      </c>
      <c r="B69" s="153" t="s">
        <v>227</v>
      </c>
      <c r="C69" s="153" t="s">
        <v>228</v>
      </c>
      <c r="D69" s="556" t="s">
        <v>252</v>
      </c>
      <c r="E69" s="557" t="str">
        <f t="shared" ref="E69:E132" si="5">IF(D69="Jan","SU",IF(D69="Feb","JN",IF(D69="Mar","MA",IF(D69="Apr","KM",IF(D69="May","MT",IF(D69="Jun","BW",IF(D69="Jul","QL",IF(D69="Aug","PZ",IF(D69="Sep","VX",IF(D69="Oct","NP",IF(D69="Nov","ST",IF(D69="Dec","TH","Assign"))))))))))))</f>
        <v>VX</v>
      </c>
      <c r="F69" s="557" t="s">
        <v>738</v>
      </c>
      <c r="G69" s="564" t="s">
        <v>397</v>
      </c>
      <c r="H69" s="556">
        <v>4</v>
      </c>
      <c r="I69" s="556" t="s">
        <v>747</v>
      </c>
      <c r="J69" s="556" t="s">
        <v>402</v>
      </c>
      <c r="K69" s="556">
        <f t="shared" si="4"/>
        <v>1</v>
      </c>
      <c r="L69" s="556" t="str">
        <f t="shared" ref="L69:L132" si="6">IF(K69=0,"YES","NO")</f>
        <v>NO</v>
      </c>
      <c r="M69" s="563" t="s">
        <v>313</v>
      </c>
      <c r="N69" s="553">
        <v>455</v>
      </c>
      <c r="O69" s="564" t="s">
        <v>744</v>
      </c>
      <c r="Q69"/>
      <c r="R69"/>
      <c r="S69"/>
      <c r="T69"/>
      <c r="U69"/>
      <c r="V69"/>
      <c r="W69"/>
    </row>
    <row r="70" spans="1:23" s="540" customFormat="1" ht="21" x14ac:dyDescent="0.35">
      <c r="A70" s="153">
        <v>2</v>
      </c>
      <c r="B70" s="153" t="s">
        <v>227</v>
      </c>
      <c r="C70" s="153" t="s">
        <v>241</v>
      </c>
      <c r="D70" s="556" t="s">
        <v>235</v>
      </c>
      <c r="E70" s="557" t="str">
        <f t="shared" si="5"/>
        <v>KM</v>
      </c>
      <c r="F70" s="557" t="s">
        <v>738</v>
      </c>
      <c r="G70" s="564" t="s">
        <v>394</v>
      </c>
      <c r="H70" s="556">
        <v>4</v>
      </c>
      <c r="I70" s="556" t="s">
        <v>747</v>
      </c>
      <c r="J70" s="556" t="s">
        <v>398</v>
      </c>
      <c r="K70" s="556">
        <f t="shared" si="4"/>
        <v>1</v>
      </c>
      <c r="L70" s="556" t="str">
        <f t="shared" si="6"/>
        <v>NO</v>
      </c>
      <c r="M70" s="563" t="s">
        <v>308</v>
      </c>
      <c r="N70" s="553">
        <v>749</v>
      </c>
      <c r="O70" s="564" t="s">
        <v>744</v>
      </c>
      <c r="Q70"/>
      <c r="R70"/>
      <c r="S70"/>
      <c r="T70"/>
      <c r="U70"/>
      <c r="V70"/>
      <c r="W70"/>
    </row>
    <row r="71" spans="1:23" s="540" customFormat="1" ht="21" x14ac:dyDescent="0.35">
      <c r="A71" s="153">
        <v>1</v>
      </c>
      <c r="B71" s="153" t="s">
        <v>398</v>
      </c>
      <c r="C71" s="153" t="s">
        <v>253</v>
      </c>
      <c r="D71" s="556" t="s">
        <v>237</v>
      </c>
      <c r="E71" s="557" t="str">
        <f t="shared" si="5"/>
        <v>ST</v>
      </c>
      <c r="F71" s="557" t="s">
        <v>738</v>
      </c>
      <c r="G71" s="564" t="s">
        <v>397</v>
      </c>
      <c r="H71" s="556">
        <v>3</v>
      </c>
      <c r="I71" s="556" t="s">
        <v>746</v>
      </c>
      <c r="J71" s="556" t="s">
        <v>402</v>
      </c>
      <c r="K71" s="556">
        <f t="shared" si="4"/>
        <v>2</v>
      </c>
      <c r="L71" s="556" t="str">
        <f t="shared" si="6"/>
        <v>NO</v>
      </c>
      <c r="M71" s="563" t="s">
        <v>308</v>
      </c>
      <c r="N71" s="553">
        <v>3921</v>
      </c>
      <c r="O71" s="564" t="s">
        <v>744</v>
      </c>
      <c r="Q71"/>
      <c r="R71"/>
      <c r="S71"/>
      <c r="T71"/>
      <c r="U71"/>
      <c r="V71"/>
      <c r="W71"/>
    </row>
    <row r="72" spans="1:23" s="540" customFormat="1" ht="21" x14ac:dyDescent="0.35">
      <c r="A72" s="153">
        <v>1</v>
      </c>
      <c r="B72" s="153" t="s">
        <v>398</v>
      </c>
      <c r="C72" s="153" t="s">
        <v>236</v>
      </c>
      <c r="D72" s="556" t="s">
        <v>248</v>
      </c>
      <c r="E72" s="557" t="str">
        <f t="shared" si="5"/>
        <v>MT</v>
      </c>
      <c r="F72" s="557" t="s">
        <v>739</v>
      </c>
      <c r="G72" s="564" t="s">
        <v>395</v>
      </c>
      <c r="H72" s="556">
        <v>5</v>
      </c>
      <c r="I72" s="556" t="s">
        <v>747</v>
      </c>
      <c r="J72" s="556" t="s">
        <v>401</v>
      </c>
      <c r="K72" s="556">
        <f t="shared" si="4"/>
        <v>2</v>
      </c>
      <c r="L72" s="556" t="str">
        <f t="shared" si="6"/>
        <v>NO</v>
      </c>
      <c r="M72" s="563" t="s">
        <v>304</v>
      </c>
      <c r="N72" s="553">
        <v>1086</v>
      </c>
      <c r="O72" s="564" t="s">
        <v>744</v>
      </c>
      <c r="Q72"/>
      <c r="R72"/>
      <c r="S72"/>
      <c r="T72"/>
      <c r="U72"/>
      <c r="V72"/>
      <c r="W72"/>
    </row>
    <row r="73" spans="1:23" s="540" customFormat="1" ht="21" x14ac:dyDescent="0.35">
      <c r="A73" s="153">
        <v>1</v>
      </c>
      <c r="B73" s="153" t="s">
        <v>398</v>
      </c>
      <c r="C73" s="153" t="s">
        <v>241</v>
      </c>
      <c r="D73" s="556" t="s">
        <v>242</v>
      </c>
      <c r="E73" s="557" t="str">
        <f t="shared" si="5"/>
        <v>NP</v>
      </c>
      <c r="F73" s="557" t="s">
        <v>259</v>
      </c>
      <c r="G73" s="564" t="s">
        <v>397</v>
      </c>
      <c r="H73" s="556">
        <v>4</v>
      </c>
      <c r="I73" s="556" t="s">
        <v>747</v>
      </c>
      <c r="J73" s="556" t="s">
        <v>399</v>
      </c>
      <c r="K73" s="556">
        <f t="shared" si="4"/>
        <v>2</v>
      </c>
      <c r="L73" s="556" t="str">
        <f t="shared" si="6"/>
        <v>NO</v>
      </c>
      <c r="M73" s="563" t="s">
        <v>307</v>
      </c>
      <c r="N73" s="553">
        <v>1588</v>
      </c>
      <c r="O73" s="564" t="s">
        <v>743</v>
      </c>
      <c r="Q73"/>
      <c r="R73"/>
      <c r="S73"/>
      <c r="T73"/>
      <c r="U73"/>
      <c r="V73"/>
      <c r="W73"/>
    </row>
    <row r="74" spans="1:23" s="540" customFormat="1" ht="21" x14ac:dyDescent="0.35">
      <c r="A74" s="153">
        <v>2</v>
      </c>
      <c r="B74" s="153" t="s">
        <v>398</v>
      </c>
      <c r="C74" s="153" t="s">
        <v>239</v>
      </c>
      <c r="D74" s="556" t="s">
        <v>255</v>
      </c>
      <c r="E74" s="557" t="str">
        <f t="shared" si="5"/>
        <v>BW</v>
      </c>
      <c r="F74" s="557" t="s">
        <v>259</v>
      </c>
      <c r="G74" s="564" t="s">
        <v>395</v>
      </c>
      <c r="H74" s="556">
        <v>5</v>
      </c>
      <c r="I74" s="556" t="s">
        <v>747</v>
      </c>
      <c r="J74" s="556" t="s">
        <v>396</v>
      </c>
      <c r="K74" s="556">
        <f t="shared" si="4"/>
        <v>1</v>
      </c>
      <c r="L74" s="556" t="str">
        <f t="shared" si="6"/>
        <v>NO</v>
      </c>
      <c r="M74" s="563" t="s">
        <v>308</v>
      </c>
      <c r="N74" s="553">
        <v>2422</v>
      </c>
      <c r="O74" s="564" t="s">
        <v>743</v>
      </c>
      <c r="Q74"/>
      <c r="R74"/>
      <c r="S74"/>
      <c r="T74"/>
      <c r="U74"/>
      <c r="V74"/>
      <c r="W74"/>
    </row>
    <row r="75" spans="1:23" s="540" customFormat="1" ht="21" x14ac:dyDescent="0.35">
      <c r="A75" s="153">
        <v>1</v>
      </c>
      <c r="B75" s="153" t="s">
        <v>398</v>
      </c>
      <c r="C75" s="153" t="s">
        <v>228</v>
      </c>
      <c r="D75" s="556" t="s">
        <v>229</v>
      </c>
      <c r="E75" s="557" t="str">
        <f t="shared" si="5"/>
        <v>TH</v>
      </c>
      <c r="F75" s="557" t="s">
        <v>259</v>
      </c>
      <c r="G75" s="564" t="s">
        <v>397</v>
      </c>
      <c r="H75" s="556">
        <v>2</v>
      </c>
      <c r="I75" s="556" t="s">
        <v>746</v>
      </c>
      <c r="J75" s="556" t="s">
        <v>401</v>
      </c>
      <c r="K75" s="556">
        <f t="shared" si="4"/>
        <v>2</v>
      </c>
      <c r="L75" s="556" t="str">
        <f t="shared" si="6"/>
        <v>NO</v>
      </c>
      <c r="M75" s="563" t="s">
        <v>307</v>
      </c>
      <c r="N75" s="553">
        <v>3804</v>
      </c>
      <c r="O75" s="564" t="s">
        <v>744</v>
      </c>
      <c r="Q75"/>
      <c r="R75"/>
      <c r="S75"/>
      <c r="T75"/>
      <c r="U75"/>
      <c r="V75"/>
      <c r="W75"/>
    </row>
    <row r="76" spans="1:23" s="540" customFormat="1" ht="21" x14ac:dyDescent="0.35">
      <c r="A76" s="153">
        <v>1</v>
      </c>
      <c r="B76" s="153" t="s">
        <v>398</v>
      </c>
      <c r="C76" s="153" t="s">
        <v>247</v>
      </c>
      <c r="D76" s="556" t="s">
        <v>245</v>
      </c>
      <c r="E76" s="557" t="str">
        <f t="shared" si="5"/>
        <v>QL</v>
      </c>
      <c r="F76" s="557" t="s">
        <v>739</v>
      </c>
      <c r="G76" s="564" t="s">
        <v>395</v>
      </c>
      <c r="H76" s="556">
        <v>3</v>
      </c>
      <c r="I76" s="556" t="s">
        <v>746</v>
      </c>
      <c r="J76" s="556" t="s">
        <v>396</v>
      </c>
      <c r="K76" s="556">
        <f t="shared" si="4"/>
        <v>2</v>
      </c>
      <c r="L76" s="556" t="str">
        <f t="shared" si="6"/>
        <v>NO</v>
      </c>
      <c r="M76" s="563" t="s">
        <v>308</v>
      </c>
      <c r="N76" s="553">
        <v>2883</v>
      </c>
      <c r="O76" s="564" t="s">
        <v>743</v>
      </c>
      <c r="Q76"/>
      <c r="R76"/>
      <c r="S76"/>
      <c r="T76"/>
      <c r="U76"/>
      <c r="V76"/>
      <c r="W76"/>
    </row>
    <row r="77" spans="1:23" s="540" customFormat="1" ht="21" x14ac:dyDescent="0.35">
      <c r="A77" s="153">
        <v>1</v>
      </c>
      <c r="B77" s="153" t="s">
        <v>398</v>
      </c>
      <c r="C77" s="153" t="s">
        <v>236</v>
      </c>
      <c r="D77" s="556" t="s">
        <v>237</v>
      </c>
      <c r="E77" s="557" t="str">
        <f t="shared" si="5"/>
        <v>ST</v>
      </c>
      <c r="F77" s="557" t="s">
        <v>259</v>
      </c>
      <c r="G77" s="564" t="s">
        <v>395</v>
      </c>
      <c r="H77" s="556">
        <v>2</v>
      </c>
      <c r="I77" s="556" t="s">
        <v>746</v>
      </c>
      <c r="J77" s="556" t="s">
        <v>402</v>
      </c>
      <c r="K77" s="556">
        <f t="shared" si="4"/>
        <v>2</v>
      </c>
      <c r="L77" s="556" t="str">
        <f t="shared" si="6"/>
        <v>NO</v>
      </c>
      <c r="M77" s="563" t="s">
        <v>313</v>
      </c>
      <c r="N77" s="553">
        <v>513</v>
      </c>
      <c r="O77" s="564" t="s">
        <v>744</v>
      </c>
      <c r="Q77"/>
      <c r="R77"/>
      <c r="S77"/>
      <c r="T77"/>
      <c r="U77"/>
      <c r="V77"/>
      <c r="W77"/>
    </row>
    <row r="78" spans="1:23" s="540" customFormat="1" ht="21" x14ac:dyDescent="0.35">
      <c r="A78" s="153">
        <v>2</v>
      </c>
      <c r="B78" s="153" t="s">
        <v>398</v>
      </c>
      <c r="C78" s="153" t="s">
        <v>234</v>
      </c>
      <c r="D78" s="556" t="s">
        <v>1</v>
      </c>
      <c r="E78" s="557" t="str">
        <f t="shared" si="5"/>
        <v>SU</v>
      </c>
      <c r="F78" s="557" t="s">
        <v>738</v>
      </c>
      <c r="G78" s="564" t="s">
        <v>395</v>
      </c>
      <c r="H78" s="556">
        <v>4</v>
      </c>
      <c r="I78" s="556" t="s">
        <v>747</v>
      </c>
      <c r="J78" s="556" t="s">
        <v>398</v>
      </c>
      <c r="K78" s="556">
        <f t="shared" si="4"/>
        <v>1</v>
      </c>
      <c r="L78" s="556" t="str">
        <f t="shared" si="6"/>
        <v>NO</v>
      </c>
      <c r="M78" s="563" t="s">
        <v>313</v>
      </c>
      <c r="N78" s="553">
        <v>1637</v>
      </c>
      <c r="O78" s="564" t="s">
        <v>744</v>
      </c>
      <c r="Q78"/>
      <c r="R78"/>
      <c r="S78"/>
      <c r="T78"/>
      <c r="U78"/>
      <c r="V78"/>
      <c r="W78"/>
    </row>
    <row r="79" spans="1:23" s="540" customFormat="1" ht="21" x14ac:dyDescent="0.35">
      <c r="A79" s="153">
        <v>2</v>
      </c>
      <c r="B79" s="153" t="s">
        <v>238</v>
      </c>
      <c r="C79" s="153" t="s">
        <v>257</v>
      </c>
      <c r="D79" s="556" t="s">
        <v>235</v>
      </c>
      <c r="E79" s="557" t="str">
        <f t="shared" si="5"/>
        <v>KM</v>
      </c>
      <c r="F79" s="557" t="s">
        <v>738</v>
      </c>
      <c r="G79" s="564" t="s">
        <v>397</v>
      </c>
      <c r="H79" s="556">
        <v>4</v>
      </c>
      <c r="I79" s="556" t="s">
        <v>747</v>
      </c>
      <c r="J79" s="556" t="s">
        <v>402</v>
      </c>
      <c r="K79" s="556">
        <f t="shared" si="4"/>
        <v>1</v>
      </c>
      <c r="L79" s="556" t="str">
        <f t="shared" si="6"/>
        <v>NO</v>
      </c>
      <c r="M79" s="563" t="s">
        <v>308</v>
      </c>
      <c r="N79" s="553">
        <v>3501</v>
      </c>
      <c r="O79" s="564" t="s">
        <v>744</v>
      </c>
      <c r="Q79"/>
      <c r="R79"/>
      <c r="S79"/>
      <c r="T79"/>
      <c r="U79"/>
      <c r="V79"/>
      <c r="W79"/>
    </row>
    <row r="80" spans="1:23" s="540" customFormat="1" ht="21" x14ac:dyDescent="0.35">
      <c r="A80" s="153">
        <v>2</v>
      </c>
      <c r="B80" s="153" t="s">
        <v>256</v>
      </c>
      <c r="C80" s="153" t="s">
        <v>228</v>
      </c>
      <c r="D80" s="556" t="s">
        <v>229</v>
      </c>
      <c r="E80" s="557" t="str">
        <f t="shared" si="5"/>
        <v>TH</v>
      </c>
      <c r="F80" s="557" t="s">
        <v>739</v>
      </c>
      <c r="G80" s="564" t="s">
        <v>397</v>
      </c>
      <c r="H80" s="556">
        <v>4</v>
      </c>
      <c r="I80" s="556" t="s">
        <v>747</v>
      </c>
      <c r="J80" s="556" t="s">
        <v>399</v>
      </c>
      <c r="K80" s="556">
        <f t="shared" si="4"/>
        <v>1</v>
      </c>
      <c r="L80" s="556" t="str">
        <f t="shared" si="6"/>
        <v>NO</v>
      </c>
      <c r="M80" s="563" t="s">
        <v>304</v>
      </c>
      <c r="N80" s="553">
        <v>2653</v>
      </c>
      <c r="O80" s="564" t="s">
        <v>743</v>
      </c>
      <c r="Q80"/>
      <c r="R80"/>
      <c r="S80"/>
      <c r="T80"/>
      <c r="U80"/>
      <c r="V80"/>
      <c r="W80"/>
    </row>
    <row r="81" spans="1:23" s="540" customFormat="1" ht="21" x14ac:dyDescent="0.35">
      <c r="A81" s="153">
        <v>2</v>
      </c>
      <c r="B81" s="153" t="s">
        <v>225</v>
      </c>
      <c r="C81" s="153" t="s">
        <v>251</v>
      </c>
      <c r="D81" s="556" t="s">
        <v>237</v>
      </c>
      <c r="E81" s="557" t="str">
        <f t="shared" si="5"/>
        <v>ST</v>
      </c>
      <c r="F81" s="557" t="s">
        <v>259</v>
      </c>
      <c r="G81" s="564" t="s">
        <v>394</v>
      </c>
      <c r="H81" s="556">
        <v>5</v>
      </c>
      <c r="I81" s="556" t="s">
        <v>747</v>
      </c>
      <c r="J81" s="556" t="s">
        <v>400</v>
      </c>
      <c r="K81" s="556">
        <f t="shared" si="4"/>
        <v>1</v>
      </c>
      <c r="L81" s="556" t="str">
        <f t="shared" si="6"/>
        <v>NO</v>
      </c>
      <c r="M81" s="563" t="s">
        <v>308</v>
      </c>
      <c r="N81" s="553">
        <v>2530</v>
      </c>
      <c r="O81" s="564" t="s">
        <v>743</v>
      </c>
      <c r="Q81"/>
      <c r="R81"/>
      <c r="S81"/>
      <c r="T81"/>
      <c r="U81"/>
      <c r="V81"/>
      <c r="W81"/>
    </row>
    <row r="82" spans="1:23" s="540" customFormat="1" ht="21" x14ac:dyDescent="0.35">
      <c r="A82" s="153">
        <v>3</v>
      </c>
      <c r="B82" s="153" t="s">
        <v>250</v>
      </c>
      <c r="C82" s="153" t="s">
        <v>226</v>
      </c>
      <c r="D82" s="556" t="s">
        <v>2</v>
      </c>
      <c r="E82" s="557" t="str">
        <f t="shared" si="5"/>
        <v>JN</v>
      </c>
      <c r="F82" s="557" t="s">
        <v>738</v>
      </c>
      <c r="G82" s="564" t="s">
        <v>397</v>
      </c>
      <c r="H82" s="556">
        <v>2</v>
      </c>
      <c r="I82" s="556" t="s">
        <v>746</v>
      </c>
      <c r="J82" s="556" t="s">
        <v>398</v>
      </c>
      <c r="K82" s="556">
        <f t="shared" si="4"/>
        <v>0</v>
      </c>
      <c r="L82" s="556" t="str">
        <f t="shared" si="6"/>
        <v>YES</v>
      </c>
      <c r="M82" s="563" t="s">
        <v>310</v>
      </c>
      <c r="N82" s="553">
        <v>2224</v>
      </c>
      <c r="O82" s="564" t="s">
        <v>744</v>
      </c>
      <c r="Q82"/>
      <c r="R82"/>
      <c r="S82"/>
      <c r="T82"/>
      <c r="U82"/>
      <c r="V82"/>
      <c r="W82"/>
    </row>
    <row r="83" spans="1:23" s="540" customFormat="1" ht="21" x14ac:dyDescent="0.35">
      <c r="A83" s="153">
        <v>3</v>
      </c>
      <c r="B83" s="153" t="s">
        <v>250</v>
      </c>
      <c r="C83" s="153" t="s">
        <v>226</v>
      </c>
      <c r="D83" s="556" t="s">
        <v>240</v>
      </c>
      <c r="E83" s="557" t="str">
        <f t="shared" si="5"/>
        <v>PZ</v>
      </c>
      <c r="F83" s="557" t="s">
        <v>739</v>
      </c>
      <c r="G83" s="564" t="s">
        <v>397</v>
      </c>
      <c r="H83" s="556">
        <v>3</v>
      </c>
      <c r="I83" s="556" t="s">
        <v>746</v>
      </c>
      <c r="J83" s="556" t="s">
        <v>398</v>
      </c>
      <c r="K83" s="556">
        <f t="shared" si="4"/>
        <v>0</v>
      </c>
      <c r="L83" s="556" t="str">
        <f t="shared" si="6"/>
        <v>YES</v>
      </c>
      <c r="M83" s="563" t="s">
        <v>313</v>
      </c>
      <c r="N83" s="553">
        <v>1319</v>
      </c>
      <c r="O83" s="564" t="s">
        <v>743</v>
      </c>
      <c r="Q83"/>
      <c r="R83"/>
      <c r="S83"/>
      <c r="T83"/>
      <c r="U83"/>
      <c r="V83"/>
      <c r="W83"/>
    </row>
    <row r="84" spans="1:23" s="540" customFormat="1" ht="21" x14ac:dyDescent="0.35">
      <c r="A84" s="153">
        <v>3</v>
      </c>
      <c r="B84" s="153" t="s">
        <v>250</v>
      </c>
      <c r="C84" s="153" t="s">
        <v>226</v>
      </c>
      <c r="D84" s="556" t="s">
        <v>2</v>
      </c>
      <c r="E84" s="557" t="str">
        <f t="shared" si="5"/>
        <v>JN</v>
      </c>
      <c r="F84" s="557" t="s">
        <v>738</v>
      </c>
      <c r="G84" s="564" t="s">
        <v>394</v>
      </c>
      <c r="H84" s="556">
        <v>4</v>
      </c>
      <c r="I84" s="556" t="s">
        <v>747</v>
      </c>
      <c r="J84" s="556" t="s">
        <v>396</v>
      </c>
      <c r="K84" s="556">
        <f t="shared" si="4"/>
        <v>0</v>
      </c>
      <c r="L84" s="556" t="str">
        <f t="shared" si="6"/>
        <v>YES</v>
      </c>
      <c r="M84" s="563" t="s">
        <v>304</v>
      </c>
      <c r="N84" s="553">
        <v>3641</v>
      </c>
      <c r="O84" s="564" t="s">
        <v>744</v>
      </c>
      <c r="Q84"/>
      <c r="R84"/>
      <c r="S84"/>
      <c r="T84"/>
      <c r="U84"/>
      <c r="V84"/>
      <c r="W84"/>
    </row>
    <row r="85" spans="1:23" s="540" customFormat="1" ht="21" x14ac:dyDescent="0.35">
      <c r="A85" s="153">
        <v>2</v>
      </c>
      <c r="B85" s="153" t="s">
        <v>398</v>
      </c>
      <c r="C85" s="153" t="s">
        <v>239</v>
      </c>
      <c r="D85" s="556" t="s">
        <v>229</v>
      </c>
      <c r="E85" s="557" t="str">
        <f t="shared" si="5"/>
        <v>TH</v>
      </c>
      <c r="F85" s="557" t="s">
        <v>259</v>
      </c>
      <c r="G85" s="564" t="s">
        <v>397</v>
      </c>
      <c r="H85" s="556">
        <v>3</v>
      </c>
      <c r="I85" s="556" t="s">
        <v>746</v>
      </c>
      <c r="J85" s="556" t="s">
        <v>401</v>
      </c>
      <c r="K85" s="556">
        <f t="shared" si="4"/>
        <v>1</v>
      </c>
      <c r="L85" s="556" t="str">
        <f t="shared" si="6"/>
        <v>NO</v>
      </c>
      <c r="M85" s="563" t="s">
        <v>307</v>
      </c>
      <c r="N85" s="553">
        <v>2116</v>
      </c>
      <c r="O85" s="564" t="s">
        <v>744</v>
      </c>
      <c r="Q85"/>
      <c r="R85"/>
      <c r="S85"/>
      <c r="T85"/>
      <c r="U85"/>
      <c r="V85"/>
      <c r="W85"/>
    </row>
    <row r="86" spans="1:23" s="540" customFormat="1" ht="21" x14ac:dyDescent="0.35">
      <c r="A86" s="153">
        <v>2</v>
      </c>
      <c r="B86" s="153" t="s">
        <v>225</v>
      </c>
      <c r="C86" s="153" t="s">
        <v>228</v>
      </c>
      <c r="D86" s="556" t="s">
        <v>235</v>
      </c>
      <c r="E86" s="557" t="str">
        <f t="shared" si="5"/>
        <v>KM</v>
      </c>
      <c r="F86" s="557" t="s">
        <v>739</v>
      </c>
      <c r="G86" s="564" t="s">
        <v>397</v>
      </c>
      <c r="H86" s="556">
        <v>3</v>
      </c>
      <c r="I86" s="556" t="s">
        <v>746</v>
      </c>
      <c r="J86" s="556" t="s">
        <v>396</v>
      </c>
      <c r="K86" s="556">
        <f t="shared" si="4"/>
        <v>1</v>
      </c>
      <c r="L86" s="556" t="str">
        <f t="shared" si="6"/>
        <v>NO</v>
      </c>
      <c r="M86" s="563" t="s">
        <v>304</v>
      </c>
      <c r="N86" s="553">
        <v>1270</v>
      </c>
      <c r="O86" s="564" t="s">
        <v>744</v>
      </c>
      <c r="Q86"/>
      <c r="R86"/>
      <c r="S86"/>
      <c r="T86"/>
      <c r="U86"/>
      <c r="V86"/>
      <c r="W86"/>
    </row>
    <row r="87" spans="1:23" s="540" customFormat="1" ht="21" x14ac:dyDescent="0.35">
      <c r="A87" s="153">
        <v>2</v>
      </c>
      <c r="B87" s="153" t="s">
        <v>225</v>
      </c>
      <c r="C87" s="153" t="s">
        <v>249</v>
      </c>
      <c r="D87" s="556" t="s">
        <v>252</v>
      </c>
      <c r="E87" s="557" t="str">
        <f t="shared" si="5"/>
        <v>VX</v>
      </c>
      <c r="F87" s="557" t="s">
        <v>739</v>
      </c>
      <c r="G87" s="564" t="s">
        <v>395</v>
      </c>
      <c r="H87" s="556">
        <v>5</v>
      </c>
      <c r="I87" s="556" t="s">
        <v>747</v>
      </c>
      <c r="J87" s="556" t="s">
        <v>400</v>
      </c>
      <c r="K87" s="556">
        <f t="shared" si="4"/>
        <v>1</v>
      </c>
      <c r="L87" s="556" t="str">
        <f t="shared" si="6"/>
        <v>NO</v>
      </c>
      <c r="M87" s="563" t="s">
        <v>308</v>
      </c>
      <c r="N87" s="553">
        <v>3242</v>
      </c>
      <c r="O87" s="564" t="s">
        <v>744</v>
      </c>
      <c r="Q87"/>
      <c r="R87"/>
      <c r="S87"/>
      <c r="T87"/>
      <c r="U87"/>
      <c r="V87"/>
      <c r="W87"/>
    </row>
    <row r="88" spans="1:23" s="540" customFormat="1" ht="21" x14ac:dyDescent="0.35">
      <c r="A88" s="153">
        <v>2</v>
      </c>
      <c r="B88" s="153" t="s">
        <v>225</v>
      </c>
      <c r="C88" s="153" t="s">
        <v>226</v>
      </c>
      <c r="D88" s="556" t="s">
        <v>229</v>
      </c>
      <c r="E88" s="557" t="str">
        <f t="shared" si="5"/>
        <v>TH</v>
      </c>
      <c r="F88" s="557" t="s">
        <v>259</v>
      </c>
      <c r="G88" s="564" t="s">
        <v>397</v>
      </c>
      <c r="H88" s="556">
        <v>2</v>
      </c>
      <c r="I88" s="556" t="s">
        <v>746</v>
      </c>
      <c r="J88" s="556" t="s">
        <v>396</v>
      </c>
      <c r="K88" s="556">
        <f t="shared" si="4"/>
        <v>1</v>
      </c>
      <c r="L88" s="556" t="str">
        <f t="shared" si="6"/>
        <v>NO</v>
      </c>
      <c r="M88" s="563" t="s">
        <v>313</v>
      </c>
      <c r="N88" s="553">
        <v>1789</v>
      </c>
      <c r="O88" s="564" t="s">
        <v>744</v>
      </c>
      <c r="Q88"/>
      <c r="R88"/>
      <c r="S88"/>
      <c r="T88"/>
      <c r="U88"/>
      <c r="V88"/>
      <c r="W88"/>
    </row>
    <row r="89" spans="1:23" s="540" customFormat="1" ht="21" x14ac:dyDescent="0.35">
      <c r="A89" s="153">
        <v>2</v>
      </c>
      <c r="B89" s="153" t="s">
        <v>258</v>
      </c>
      <c r="C89" s="153" t="s">
        <v>244</v>
      </c>
      <c r="D89" s="556" t="s">
        <v>240</v>
      </c>
      <c r="E89" s="557" t="str">
        <f t="shared" si="5"/>
        <v>PZ</v>
      </c>
      <c r="F89" s="557" t="s">
        <v>259</v>
      </c>
      <c r="G89" s="564" t="s">
        <v>394</v>
      </c>
      <c r="H89" s="556">
        <v>5</v>
      </c>
      <c r="I89" s="556" t="s">
        <v>747</v>
      </c>
      <c r="J89" s="556" t="s">
        <v>401</v>
      </c>
      <c r="K89" s="556">
        <f t="shared" si="4"/>
        <v>1</v>
      </c>
      <c r="L89" s="556" t="str">
        <f t="shared" si="6"/>
        <v>NO</v>
      </c>
      <c r="M89" s="563" t="s">
        <v>313</v>
      </c>
      <c r="N89" s="553">
        <v>2043</v>
      </c>
      <c r="O89" s="564" t="s">
        <v>743</v>
      </c>
      <c r="Q89"/>
      <c r="R89"/>
      <c r="S89"/>
      <c r="T89"/>
      <c r="U89"/>
      <c r="V89"/>
      <c r="W89"/>
    </row>
    <row r="90" spans="1:23" s="540" customFormat="1" ht="21" x14ac:dyDescent="0.35">
      <c r="A90" s="153">
        <v>1</v>
      </c>
      <c r="B90" s="153" t="s">
        <v>233</v>
      </c>
      <c r="C90" s="153" t="s">
        <v>226</v>
      </c>
      <c r="D90" s="556" t="s">
        <v>235</v>
      </c>
      <c r="E90" s="557" t="str">
        <f t="shared" si="5"/>
        <v>KM</v>
      </c>
      <c r="F90" s="557" t="s">
        <v>738</v>
      </c>
      <c r="G90" s="564" t="s">
        <v>395</v>
      </c>
      <c r="H90" s="556">
        <v>4</v>
      </c>
      <c r="I90" s="556" t="s">
        <v>747</v>
      </c>
      <c r="J90" s="556" t="s">
        <v>396</v>
      </c>
      <c r="K90" s="556">
        <f t="shared" si="4"/>
        <v>2</v>
      </c>
      <c r="L90" s="556" t="str">
        <f t="shared" si="6"/>
        <v>NO</v>
      </c>
      <c r="M90" s="563" t="s">
        <v>313</v>
      </c>
      <c r="N90" s="553">
        <v>1417</v>
      </c>
      <c r="O90" s="564" t="s">
        <v>743</v>
      </c>
      <c r="Q90"/>
      <c r="R90"/>
      <c r="S90"/>
      <c r="T90"/>
      <c r="U90"/>
      <c r="V90"/>
      <c r="W90"/>
    </row>
    <row r="91" spans="1:23" s="540" customFormat="1" ht="21" x14ac:dyDescent="0.35">
      <c r="A91" s="153">
        <v>2</v>
      </c>
      <c r="B91" s="153" t="s">
        <v>250</v>
      </c>
      <c r="C91" s="153" t="s">
        <v>228</v>
      </c>
      <c r="D91" s="556" t="s">
        <v>3</v>
      </c>
      <c r="E91" s="557" t="str">
        <f t="shared" si="5"/>
        <v>MA</v>
      </c>
      <c r="F91" s="557" t="s">
        <v>738</v>
      </c>
      <c r="G91" s="564" t="s">
        <v>395</v>
      </c>
      <c r="H91" s="556">
        <v>5</v>
      </c>
      <c r="I91" s="556" t="s">
        <v>747</v>
      </c>
      <c r="J91" s="556" t="s">
        <v>398</v>
      </c>
      <c r="K91" s="556">
        <f t="shared" si="4"/>
        <v>1</v>
      </c>
      <c r="L91" s="556" t="str">
        <f t="shared" si="6"/>
        <v>NO</v>
      </c>
      <c r="M91" s="563" t="s">
        <v>304</v>
      </c>
      <c r="N91" s="553">
        <v>3183</v>
      </c>
      <c r="O91" s="564" t="s">
        <v>744</v>
      </c>
      <c r="Q91"/>
      <c r="R91"/>
      <c r="S91"/>
      <c r="T91"/>
      <c r="U91"/>
      <c r="V91"/>
      <c r="W91"/>
    </row>
    <row r="92" spans="1:23" s="540" customFormat="1" ht="21" x14ac:dyDescent="0.35">
      <c r="A92" s="153">
        <v>2</v>
      </c>
      <c r="B92" s="153" t="s">
        <v>398</v>
      </c>
      <c r="C92" s="153" t="s">
        <v>247</v>
      </c>
      <c r="D92" s="556" t="s">
        <v>1</v>
      </c>
      <c r="E92" s="557" t="str">
        <f t="shared" si="5"/>
        <v>SU</v>
      </c>
      <c r="F92" s="557" t="s">
        <v>739</v>
      </c>
      <c r="G92" s="564" t="s">
        <v>395</v>
      </c>
      <c r="H92" s="556">
        <v>3</v>
      </c>
      <c r="I92" s="556" t="s">
        <v>746</v>
      </c>
      <c r="J92" s="556" t="s">
        <v>398</v>
      </c>
      <c r="K92" s="556">
        <f t="shared" si="4"/>
        <v>1</v>
      </c>
      <c r="L92" s="556" t="str">
        <f t="shared" si="6"/>
        <v>NO</v>
      </c>
      <c r="M92" s="563" t="s">
        <v>308</v>
      </c>
      <c r="N92" s="553">
        <v>3788</v>
      </c>
      <c r="O92" s="564" t="s">
        <v>744</v>
      </c>
      <c r="Q92"/>
      <c r="R92"/>
      <c r="S92"/>
      <c r="T92"/>
      <c r="U92"/>
      <c r="V92"/>
      <c r="W92"/>
    </row>
    <row r="93" spans="1:23" s="540" customFormat="1" ht="21" x14ac:dyDescent="0.35">
      <c r="A93" s="153">
        <v>1</v>
      </c>
      <c r="B93" s="153" t="s">
        <v>231</v>
      </c>
      <c r="C93" s="153" t="s">
        <v>228</v>
      </c>
      <c r="D93" s="556" t="s">
        <v>252</v>
      </c>
      <c r="E93" s="557" t="str">
        <f t="shared" si="5"/>
        <v>VX</v>
      </c>
      <c r="F93" s="557" t="s">
        <v>259</v>
      </c>
      <c r="G93" s="564" t="s">
        <v>397</v>
      </c>
      <c r="H93" s="556">
        <v>5</v>
      </c>
      <c r="I93" s="556" t="s">
        <v>747</v>
      </c>
      <c r="J93" s="556" t="s">
        <v>402</v>
      </c>
      <c r="K93" s="556">
        <f t="shared" si="4"/>
        <v>2</v>
      </c>
      <c r="L93" s="556" t="str">
        <f t="shared" si="6"/>
        <v>NO</v>
      </c>
      <c r="M93" s="563" t="s">
        <v>304</v>
      </c>
      <c r="N93" s="553">
        <v>843</v>
      </c>
      <c r="O93" s="564" t="s">
        <v>744</v>
      </c>
      <c r="Q93"/>
      <c r="R93"/>
      <c r="S93"/>
      <c r="T93"/>
      <c r="U93"/>
      <c r="V93"/>
      <c r="W93"/>
    </row>
    <row r="94" spans="1:23" s="540" customFormat="1" ht="21" x14ac:dyDescent="0.35">
      <c r="A94" s="153">
        <v>1</v>
      </c>
      <c r="B94" s="153" t="s">
        <v>231</v>
      </c>
      <c r="C94" s="153" t="s">
        <v>251</v>
      </c>
      <c r="D94" s="556" t="s">
        <v>245</v>
      </c>
      <c r="E94" s="557" t="str">
        <f t="shared" si="5"/>
        <v>QL</v>
      </c>
      <c r="F94" s="557" t="s">
        <v>739</v>
      </c>
      <c r="G94" s="564" t="s">
        <v>394</v>
      </c>
      <c r="H94" s="556">
        <v>2</v>
      </c>
      <c r="I94" s="556" t="s">
        <v>746</v>
      </c>
      <c r="J94" s="556" t="s">
        <v>399</v>
      </c>
      <c r="K94" s="556">
        <f t="shared" si="4"/>
        <v>2</v>
      </c>
      <c r="L94" s="556" t="str">
        <f t="shared" si="6"/>
        <v>NO</v>
      </c>
      <c r="M94" s="563" t="s">
        <v>310</v>
      </c>
      <c r="N94" s="553">
        <v>3863</v>
      </c>
      <c r="O94" s="564" t="s">
        <v>744</v>
      </c>
      <c r="Q94"/>
      <c r="R94"/>
      <c r="S94"/>
      <c r="T94"/>
      <c r="U94"/>
      <c r="V94"/>
      <c r="W94"/>
    </row>
    <row r="95" spans="1:23" s="540" customFormat="1" ht="21" x14ac:dyDescent="0.35">
      <c r="A95" s="153">
        <v>1</v>
      </c>
      <c r="B95" s="153" t="s">
        <v>231</v>
      </c>
      <c r="C95" s="153" t="s">
        <v>249</v>
      </c>
      <c r="D95" s="556" t="s">
        <v>242</v>
      </c>
      <c r="E95" s="557" t="str">
        <f t="shared" si="5"/>
        <v>NP</v>
      </c>
      <c r="F95" s="557" t="s">
        <v>738</v>
      </c>
      <c r="G95" s="564" t="s">
        <v>394</v>
      </c>
      <c r="H95" s="556">
        <v>5</v>
      </c>
      <c r="I95" s="556" t="s">
        <v>747</v>
      </c>
      <c r="J95" s="556" t="s">
        <v>400</v>
      </c>
      <c r="K95" s="556">
        <f t="shared" si="4"/>
        <v>2</v>
      </c>
      <c r="L95" s="556" t="str">
        <f t="shared" si="6"/>
        <v>NO</v>
      </c>
      <c r="M95" s="563" t="s">
        <v>304</v>
      </c>
      <c r="N95" s="553">
        <v>1501</v>
      </c>
      <c r="O95" s="564" t="s">
        <v>744</v>
      </c>
      <c r="Q95"/>
      <c r="R95"/>
      <c r="S95"/>
      <c r="T95"/>
      <c r="U95"/>
      <c r="V95"/>
      <c r="W95"/>
    </row>
    <row r="96" spans="1:23" s="540" customFormat="1" ht="21" x14ac:dyDescent="0.35">
      <c r="A96" s="153">
        <v>2</v>
      </c>
      <c r="B96" s="153" t="s">
        <v>250</v>
      </c>
      <c r="C96" s="153" t="s">
        <v>241</v>
      </c>
      <c r="D96" s="556" t="s">
        <v>235</v>
      </c>
      <c r="E96" s="557" t="str">
        <f t="shared" si="5"/>
        <v>KM</v>
      </c>
      <c r="F96" s="557" t="s">
        <v>738</v>
      </c>
      <c r="G96" s="564" t="s">
        <v>394</v>
      </c>
      <c r="H96" s="556">
        <v>3</v>
      </c>
      <c r="I96" s="556" t="s">
        <v>746</v>
      </c>
      <c r="J96" s="556" t="s">
        <v>398</v>
      </c>
      <c r="K96" s="556">
        <f t="shared" si="4"/>
        <v>1</v>
      </c>
      <c r="L96" s="556" t="str">
        <f t="shared" si="6"/>
        <v>NO</v>
      </c>
      <c r="M96" s="563" t="s">
        <v>310</v>
      </c>
      <c r="N96" s="553">
        <v>340</v>
      </c>
      <c r="O96" s="564" t="s">
        <v>744</v>
      </c>
      <c r="Q96"/>
      <c r="R96"/>
      <c r="S96"/>
      <c r="T96"/>
      <c r="U96"/>
      <c r="V96"/>
      <c r="W96"/>
    </row>
    <row r="97" spans="1:23" s="540" customFormat="1" ht="21" x14ac:dyDescent="0.35">
      <c r="A97" s="153">
        <v>2</v>
      </c>
      <c r="B97" s="153" t="s">
        <v>225</v>
      </c>
      <c r="C97" s="153" t="s">
        <v>241</v>
      </c>
      <c r="D97" s="556" t="s">
        <v>235</v>
      </c>
      <c r="E97" s="557" t="str">
        <f t="shared" si="5"/>
        <v>KM</v>
      </c>
      <c r="F97" s="557" t="s">
        <v>739</v>
      </c>
      <c r="G97" s="564" t="s">
        <v>397</v>
      </c>
      <c r="H97" s="556">
        <v>3</v>
      </c>
      <c r="I97" s="556" t="s">
        <v>746</v>
      </c>
      <c r="J97" s="556" t="s">
        <v>402</v>
      </c>
      <c r="K97" s="556">
        <f t="shared" si="4"/>
        <v>1</v>
      </c>
      <c r="L97" s="556" t="str">
        <f t="shared" si="6"/>
        <v>NO</v>
      </c>
      <c r="M97" s="563" t="s">
        <v>313</v>
      </c>
      <c r="N97" s="553">
        <v>3872</v>
      </c>
      <c r="O97" s="564" t="s">
        <v>744</v>
      </c>
      <c r="Q97"/>
      <c r="R97"/>
      <c r="S97"/>
      <c r="T97"/>
      <c r="U97"/>
      <c r="V97"/>
      <c r="W97"/>
    </row>
    <row r="98" spans="1:23" s="540" customFormat="1" ht="21" x14ac:dyDescent="0.35">
      <c r="A98" s="153">
        <v>2</v>
      </c>
      <c r="B98" s="153" t="s">
        <v>225</v>
      </c>
      <c r="C98" s="153" t="s">
        <v>228</v>
      </c>
      <c r="D98" s="556" t="s">
        <v>252</v>
      </c>
      <c r="E98" s="557" t="str">
        <f t="shared" si="5"/>
        <v>VX</v>
      </c>
      <c r="F98" s="557" t="s">
        <v>259</v>
      </c>
      <c r="G98" s="564" t="s">
        <v>394</v>
      </c>
      <c r="H98" s="556">
        <v>5</v>
      </c>
      <c r="I98" s="556" t="s">
        <v>747</v>
      </c>
      <c r="J98" s="556" t="s">
        <v>396</v>
      </c>
      <c r="K98" s="556">
        <f t="shared" si="4"/>
        <v>1</v>
      </c>
      <c r="L98" s="556" t="str">
        <f t="shared" si="6"/>
        <v>NO</v>
      </c>
      <c r="M98" s="563" t="s">
        <v>308</v>
      </c>
      <c r="N98" s="553">
        <v>1958</v>
      </c>
      <c r="O98" s="564" t="s">
        <v>744</v>
      </c>
      <c r="Q98"/>
      <c r="R98"/>
      <c r="S98"/>
      <c r="T98"/>
      <c r="U98"/>
      <c r="V98"/>
      <c r="W98"/>
    </row>
    <row r="99" spans="1:23" s="540" customFormat="1" ht="21" x14ac:dyDescent="0.35">
      <c r="A99" s="153">
        <v>2</v>
      </c>
      <c r="B99" s="153" t="s">
        <v>225</v>
      </c>
      <c r="C99" s="153" t="s">
        <v>234</v>
      </c>
      <c r="D99" s="556" t="s">
        <v>1</v>
      </c>
      <c r="E99" s="557" t="str">
        <f t="shared" si="5"/>
        <v>SU</v>
      </c>
      <c r="F99" s="557" t="s">
        <v>739</v>
      </c>
      <c r="G99" s="564" t="s">
        <v>394</v>
      </c>
      <c r="H99" s="556">
        <v>5</v>
      </c>
      <c r="I99" s="556" t="s">
        <v>747</v>
      </c>
      <c r="J99" s="556" t="s">
        <v>401</v>
      </c>
      <c r="K99" s="556">
        <f t="shared" si="4"/>
        <v>1</v>
      </c>
      <c r="L99" s="556" t="str">
        <f t="shared" si="6"/>
        <v>NO</v>
      </c>
      <c r="M99" s="563" t="s">
        <v>308</v>
      </c>
      <c r="N99" s="553">
        <v>2311</v>
      </c>
      <c r="O99" s="564" t="s">
        <v>744</v>
      </c>
      <c r="Q99"/>
      <c r="R99"/>
      <c r="S99"/>
      <c r="T99"/>
      <c r="U99"/>
      <c r="V99"/>
      <c r="W99"/>
    </row>
    <row r="100" spans="1:23" s="540" customFormat="1" ht="21" x14ac:dyDescent="0.35">
      <c r="A100" s="153">
        <v>1</v>
      </c>
      <c r="B100" s="153" t="s">
        <v>227</v>
      </c>
      <c r="C100" s="153" t="s">
        <v>236</v>
      </c>
      <c r="D100" s="556" t="s">
        <v>248</v>
      </c>
      <c r="E100" s="557" t="str">
        <f t="shared" si="5"/>
        <v>MT</v>
      </c>
      <c r="F100" s="557" t="s">
        <v>739</v>
      </c>
      <c r="G100" s="564" t="s">
        <v>395</v>
      </c>
      <c r="H100" s="556">
        <v>2</v>
      </c>
      <c r="I100" s="556" t="s">
        <v>746</v>
      </c>
      <c r="J100" s="556" t="s">
        <v>396</v>
      </c>
      <c r="K100" s="556">
        <f t="shared" si="4"/>
        <v>2</v>
      </c>
      <c r="L100" s="556" t="str">
        <f t="shared" si="6"/>
        <v>NO</v>
      </c>
      <c r="M100" s="563" t="s">
        <v>307</v>
      </c>
      <c r="N100" s="553">
        <v>1713</v>
      </c>
      <c r="O100" s="564" t="s">
        <v>744</v>
      </c>
      <c r="Q100"/>
      <c r="R100"/>
      <c r="S100"/>
      <c r="T100"/>
      <c r="U100"/>
      <c r="V100"/>
      <c r="W100"/>
    </row>
    <row r="101" spans="1:23" s="540" customFormat="1" ht="21" x14ac:dyDescent="0.35">
      <c r="A101" s="153">
        <v>2</v>
      </c>
      <c r="B101" s="153" t="s">
        <v>227</v>
      </c>
      <c r="C101" s="153" t="s">
        <v>230</v>
      </c>
      <c r="D101" s="556" t="s">
        <v>3</v>
      </c>
      <c r="E101" s="557" t="str">
        <f t="shared" si="5"/>
        <v>MA</v>
      </c>
      <c r="F101" s="557" t="s">
        <v>739</v>
      </c>
      <c r="G101" s="564" t="s">
        <v>394</v>
      </c>
      <c r="H101" s="556">
        <v>5</v>
      </c>
      <c r="I101" s="556" t="s">
        <v>747</v>
      </c>
      <c r="J101" s="556" t="s">
        <v>401</v>
      </c>
      <c r="K101" s="556">
        <f t="shared" si="4"/>
        <v>1</v>
      </c>
      <c r="L101" s="556" t="str">
        <f t="shared" si="6"/>
        <v>NO</v>
      </c>
      <c r="M101" s="563" t="s">
        <v>313</v>
      </c>
      <c r="N101" s="553">
        <v>2021</v>
      </c>
      <c r="O101" s="564" t="s">
        <v>743</v>
      </c>
      <c r="Q101"/>
      <c r="R101"/>
      <c r="S101"/>
      <c r="T101"/>
      <c r="U101"/>
      <c r="V101"/>
      <c r="W101"/>
    </row>
    <row r="102" spans="1:23" s="540" customFormat="1" ht="21" x14ac:dyDescent="0.35">
      <c r="A102" s="153">
        <v>2</v>
      </c>
      <c r="B102" s="153" t="s">
        <v>227</v>
      </c>
      <c r="C102" s="153" t="s">
        <v>230</v>
      </c>
      <c r="D102" s="556" t="s">
        <v>3</v>
      </c>
      <c r="E102" s="557" t="str">
        <f t="shared" si="5"/>
        <v>MA</v>
      </c>
      <c r="F102" s="557" t="s">
        <v>259</v>
      </c>
      <c r="G102" s="564" t="s">
        <v>395</v>
      </c>
      <c r="H102" s="556">
        <v>2</v>
      </c>
      <c r="I102" s="556" t="s">
        <v>746</v>
      </c>
      <c r="J102" s="556" t="s">
        <v>401</v>
      </c>
      <c r="K102" s="556">
        <f t="shared" si="4"/>
        <v>1</v>
      </c>
      <c r="L102" s="556" t="str">
        <f t="shared" si="6"/>
        <v>NO</v>
      </c>
      <c r="M102" s="563" t="s">
        <v>308</v>
      </c>
      <c r="N102" s="553">
        <v>1034</v>
      </c>
      <c r="O102" s="564" t="s">
        <v>744</v>
      </c>
      <c r="Q102"/>
      <c r="R102"/>
      <c r="S102"/>
      <c r="T102"/>
      <c r="U102"/>
      <c r="V102"/>
      <c r="W102"/>
    </row>
    <row r="103" spans="1:23" s="540" customFormat="1" ht="21" x14ac:dyDescent="0.35">
      <c r="A103" s="153">
        <v>1</v>
      </c>
      <c r="B103" s="153" t="s">
        <v>238</v>
      </c>
      <c r="C103" s="153" t="s">
        <v>230</v>
      </c>
      <c r="D103" s="556" t="s">
        <v>237</v>
      </c>
      <c r="E103" s="557" t="str">
        <f t="shared" si="5"/>
        <v>ST</v>
      </c>
      <c r="F103" s="557" t="s">
        <v>738</v>
      </c>
      <c r="G103" s="564" t="s">
        <v>397</v>
      </c>
      <c r="H103" s="556">
        <v>4</v>
      </c>
      <c r="I103" s="556" t="s">
        <v>747</v>
      </c>
      <c r="J103" s="556" t="s">
        <v>399</v>
      </c>
      <c r="K103" s="556">
        <f t="shared" si="4"/>
        <v>2</v>
      </c>
      <c r="L103" s="556" t="str">
        <f t="shared" si="6"/>
        <v>NO</v>
      </c>
      <c r="M103" s="563" t="s">
        <v>307</v>
      </c>
      <c r="N103" s="553">
        <v>443</v>
      </c>
      <c r="O103" s="564" t="s">
        <v>744</v>
      </c>
      <c r="Q103"/>
      <c r="R103"/>
      <c r="S103"/>
      <c r="T103"/>
      <c r="U103"/>
      <c r="V103"/>
      <c r="W103"/>
    </row>
    <row r="104" spans="1:23" s="540" customFormat="1" ht="21" x14ac:dyDescent="0.35">
      <c r="A104" s="153">
        <v>1</v>
      </c>
      <c r="B104" s="153" t="s">
        <v>246</v>
      </c>
      <c r="C104" s="153" t="s">
        <v>230</v>
      </c>
      <c r="D104" s="556" t="s">
        <v>252</v>
      </c>
      <c r="E104" s="557" t="str">
        <f t="shared" si="5"/>
        <v>VX</v>
      </c>
      <c r="F104" s="557" t="s">
        <v>738</v>
      </c>
      <c r="G104" s="564" t="s">
        <v>395</v>
      </c>
      <c r="H104" s="556">
        <v>2</v>
      </c>
      <c r="I104" s="556" t="s">
        <v>746</v>
      </c>
      <c r="J104" s="556" t="s">
        <v>402</v>
      </c>
      <c r="K104" s="556">
        <f t="shared" si="4"/>
        <v>2</v>
      </c>
      <c r="L104" s="556" t="str">
        <f t="shared" si="6"/>
        <v>NO</v>
      </c>
      <c r="M104" s="563" t="s">
        <v>307</v>
      </c>
      <c r="N104" s="553">
        <v>3162</v>
      </c>
      <c r="O104" s="564" t="s">
        <v>743</v>
      </c>
      <c r="Q104"/>
      <c r="R104"/>
      <c r="S104"/>
      <c r="T104"/>
      <c r="U104"/>
      <c r="V104"/>
      <c r="W104"/>
    </row>
    <row r="105" spans="1:23" s="540" customFormat="1" ht="21" x14ac:dyDescent="0.35">
      <c r="A105" s="153">
        <v>1</v>
      </c>
      <c r="B105" s="153" t="s">
        <v>232</v>
      </c>
      <c r="C105" s="153" t="s">
        <v>226</v>
      </c>
      <c r="D105" s="556" t="s">
        <v>240</v>
      </c>
      <c r="E105" s="557" t="str">
        <f t="shared" si="5"/>
        <v>PZ</v>
      </c>
      <c r="F105" s="557" t="s">
        <v>739</v>
      </c>
      <c r="G105" s="564" t="s">
        <v>397</v>
      </c>
      <c r="H105" s="556">
        <v>3</v>
      </c>
      <c r="I105" s="556" t="s">
        <v>746</v>
      </c>
      <c r="J105" s="556" t="s">
        <v>398</v>
      </c>
      <c r="K105" s="556">
        <f t="shared" si="4"/>
        <v>2</v>
      </c>
      <c r="L105" s="556" t="str">
        <f t="shared" si="6"/>
        <v>NO</v>
      </c>
      <c r="M105" s="563" t="s">
        <v>307</v>
      </c>
      <c r="N105" s="553">
        <v>3783</v>
      </c>
      <c r="O105" s="564" t="s">
        <v>743</v>
      </c>
      <c r="Q105"/>
      <c r="R105"/>
      <c r="S105"/>
      <c r="T105"/>
      <c r="U105"/>
      <c r="V105"/>
      <c r="W105"/>
    </row>
    <row r="106" spans="1:23" s="540" customFormat="1" ht="21" x14ac:dyDescent="0.35">
      <c r="A106" s="153">
        <v>1</v>
      </c>
      <c r="B106" s="153" t="s">
        <v>238</v>
      </c>
      <c r="C106" s="153" t="s">
        <v>253</v>
      </c>
      <c r="D106" s="556" t="s">
        <v>235</v>
      </c>
      <c r="E106" s="557" t="str">
        <f t="shared" si="5"/>
        <v>KM</v>
      </c>
      <c r="F106" s="557" t="s">
        <v>259</v>
      </c>
      <c r="G106" s="564" t="s">
        <v>395</v>
      </c>
      <c r="H106" s="556">
        <v>3</v>
      </c>
      <c r="I106" s="556" t="s">
        <v>746</v>
      </c>
      <c r="J106" s="556" t="s">
        <v>402</v>
      </c>
      <c r="K106" s="556">
        <f t="shared" si="4"/>
        <v>2</v>
      </c>
      <c r="L106" s="556" t="str">
        <f t="shared" si="6"/>
        <v>NO</v>
      </c>
      <c r="M106" s="563" t="s">
        <v>313</v>
      </c>
      <c r="N106" s="553">
        <v>355</v>
      </c>
      <c r="O106" s="564" t="s">
        <v>744</v>
      </c>
      <c r="Q106"/>
      <c r="R106"/>
      <c r="S106"/>
      <c r="T106"/>
      <c r="U106"/>
      <c r="V106"/>
      <c r="W106"/>
    </row>
    <row r="107" spans="1:23" s="540" customFormat="1" ht="21" x14ac:dyDescent="0.35">
      <c r="A107" s="153">
        <v>1</v>
      </c>
      <c r="B107" s="153" t="s">
        <v>225</v>
      </c>
      <c r="C107" s="153" t="s">
        <v>230</v>
      </c>
      <c r="D107" s="556" t="s">
        <v>235</v>
      </c>
      <c r="E107" s="557" t="str">
        <f t="shared" si="5"/>
        <v>KM</v>
      </c>
      <c r="F107" s="557" t="s">
        <v>738</v>
      </c>
      <c r="G107" s="564" t="s">
        <v>395</v>
      </c>
      <c r="H107" s="556">
        <v>3</v>
      </c>
      <c r="I107" s="556" t="s">
        <v>746</v>
      </c>
      <c r="J107" s="556" t="s">
        <v>401</v>
      </c>
      <c r="K107" s="556">
        <f t="shared" si="4"/>
        <v>2</v>
      </c>
      <c r="L107" s="556" t="str">
        <f t="shared" si="6"/>
        <v>NO</v>
      </c>
      <c r="M107" s="563" t="s">
        <v>308</v>
      </c>
      <c r="N107" s="553">
        <v>771</v>
      </c>
      <c r="O107" s="564" t="s">
        <v>743</v>
      </c>
      <c r="Q107"/>
      <c r="R107"/>
      <c r="S107"/>
      <c r="T107"/>
      <c r="U107"/>
      <c r="V107"/>
      <c r="W107"/>
    </row>
    <row r="108" spans="1:23" s="540" customFormat="1" ht="21" x14ac:dyDescent="0.35">
      <c r="A108" s="153">
        <v>1</v>
      </c>
      <c r="B108" s="153" t="s">
        <v>233</v>
      </c>
      <c r="C108" s="153" t="s">
        <v>230</v>
      </c>
      <c r="D108" s="556" t="s">
        <v>252</v>
      </c>
      <c r="E108" s="557" t="str">
        <f t="shared" si="5"/>
        <v>VX</v>
      </c>
      <c r="F108" s="557" t="s">
        <v>739</v>
      </c>
      <c r="G108" s="564" t="s">
        <v>394</v>
      </c>
      <c r="H108" s="556">
        <v>5</v>
      </c>
      <c r="I108" s="556" t="s">
        <v>747</v>
      </c>
      <c r="J108" s="556" t="s">
        <v>399</v>
      </c>
      <c r="K108" s="556">
        <f t="shared" si="4"/>
        <v>2</v>
      </c>
      <c r="L108" s="556" t="str">
        <f t="shared" si="6"/>
        <v>NO</v>
      </c>
      <c r="M108" s="563" t="s">
        <v>307</v>
      </c>
      <c r="N108" s="553">
        <v>2063</v>
      </c>
      <c r="O108" s="564" t="s">
        <v>744</v>
      </c>
      <c r="Q108"/>
      <c r="R108"/>
      <c r="S108"/>
      <c r="T108"/>
      <c r="U108"/>
      <c r="V108"/>
      <c r="W108"/>
    </row>
    <row r="109" spans="1:23" s="540" customFormat="1" ht="21" x14ac:dyDescent="0.35">
      <c r="A109" s="153">
        <v>2</v>
      </c>
      <c r="B109" s="153" t="s">
        <v>233</v>
      </c>
      <c r="C109" s="153" t="s">
        <v>251</v>
      </c>
      <c r="D109" s="556" t="s">
        <v>248</v>
      </c>
      <c r="E109" s="557" t="str">
        <f t="shared" si="5"/>
        <v>MT</v>
      </c>
      <c r="F109" s="557" t="s">
        <v>259</v>
      </c>
      <c r="G109" s="564" t="s">
        <v>397</v>
      </c>
      <c r="H109" s="556">
        <v>4</v>
      </c>
      <c r="I109" s="556" t="s">
        <v>747</v>
      </c>
      <c r="J109" s="556" t="s">
        <v>396</v>
      </c>
      <c r="K109" s="556">
        <f t="shared" si="4"/>
        <v>1</v>
      </c>
      <c r="L109" s="556" t="str">
        <f t="shared" si="6"/>
        <v>NO</v>
      </c>
      <c r="M109" s="563" t="s">
        <v>304</v>
      </c>
      <c r="N109" s="553">
        <v>1144</v>
      </c>
      <c r="O109" s="564" t="s">
        <v>743</v>
      </c>
      <c r="Q109"/>
      <c r="R109"/>
      <c r="S109"/>
      <c r="T109"/>
      <c r="U109"/>
      <c r="V109"/>
      <c r="W109"/>
    </row>
    <row r="110" spans="1:23" s="540" customFormat="1" ht="21" x14ac:dyDescent="0.35">
      <c r="A110" s="153">
        <v>2</v>
      </c>
      <c r="B110" s="153" t="s">
        <v>233</v>
      </c>
      <c r="C110" s="153" t="s">
        <v>239</v>
      </c>
      <c r="D110" s="556" t="s">
        <v>248</v>
      </c>
      <c r="E110" s="557" t="str">
        <f t="shared" si="5"/>
        <v>MT</v>
      </c>
      <c r="F110" s="557" t="s">
        <v>739</v>
      </c>
      <c r="G110" s="564" t="s">
        <v>394</v>
      </c>
      <c r="H110" s="556">
        <v>2</v>
      </c>
      <c r="I110" s="556" t="s">
        <v>746</v>
      </c>
      <c r="J110" s="556" t="s">
        <v>401</v>
      </c>
      <c r="K110" s="556">
        <f t="shared" si="4"/>
        <v>1</v>
      </c>
      <c r="L110" s="556" t="str">
        <f t="shared" si="6"/>
        <v>NO</v>
      </c>
      <c r="M110" s="563" t="s">
        <v>304</v>
      </c>
      <c r="N110" s="553">
        <v>3235</v>
      </c>
      <c r="O110" s="564" t="s">
        <v>744</v>
      </c>
      <c r="Q110"/>
      <c r="R110"/>
      <c r="S110"/>
      <c r="T110"/>
      <c r="U110"/>
      <c r="V110"/>
      <c r="W110"/>
    </row>
    <row r="111" spans="1:23" s="540" customFormat="1" ht="21" x14ac:dyDescent="0.35">
      <c r="A111" s="153">
        <v>2</v>
      </c>
      <c r="B111" s="153" t="s">
        <v>233</v>
      </c>
      <c r="C111" s="153" t="s">
        <v>230</v>
      </c>
      <c r="D111" s="556" t="s">
        <v>2</v>
      </c>
      <c r="E111" s="557" t="str">
        <f t="shared" si="5"/>
        <v>JN</v>
      </c>
      <c r="F111" s="557" t="s">
        <v>738</v>
      </c>
      <c r="G111" s="564" t="s">
        <v>397</v>
      </c>
      <c r="H111" s="556">
        <v>3</v>
      </c>
      <c r="I111" s="556" t="s">
        <v>746</v>
      </c>
      <c r="J111" s="556" t="s">
        <v>396</v>
      </c>
      <c r="K111" s="556">
        <f t="shared" si="4"/>
        <v>1</v>
      </c>
      <c r="L111" s="556" t="str">
        <f t="shared" si="6"/>
        <v>NO</v>
      </c>
      <c r="M111" s="563" t="s">
        <v>313</v>
      </c>
      <c r="N111" s="553">
        <v>479</v>
      </c>
      <c r="O111" s="564" t="s">
        <v>744</v>
      </c>
      <c r="Q111"/>
      <c r="R111"/>
      <c r="S111"/>
      <c r="T111"/>
      <c r="U111"/>
      <c r="V111"/>
      <c r="W111"/>
    </row>
    <row r="112" spans="1:23" s="540" customFormat="1" ht="21" x14ac:dyDescent="0.35">
      <c r="A112" s="153">
        <v>3</v>
      </c>
      <c r="B112" s="153" t="s">
        <v>233</v>
      </c>
      <c r="C112" s="153" t="s">
        <v>249</v>
      </c>
      <c r="D112" s="556" t="s">
        <v>252</v>
      </c>
      <c r="E112" s="557" t="str">
        <f t="shared" si="5"/>
        <v>VX</v>
      </c>
      <c r="F112" s="557" t="s">
        <v>259</v>
      </c>
      <c r="G112" s="564" t="s">
        <v>394</v>
      </c>
      <c r="H112" s="556">
        <v>5</v>
      </c>
      <c r="I112" s="556" t="s">
        <v>747</v>
      </c>
      <c r="J112" s="556" t="s">
        <v>398</v>
      </c>
      <c r="K112" s="556">
        <f t="shared" si="4"/>
        <v>0</v>
      </c>
      <c r="L112" s="556" t="str">
        <f t="shared" si="6"/>
        <v>YES</v>
      </c>
      <c r="M112" s="563" t="s">
        <v>308</v>
      </c>
      <c r="N112" s="553">
        <v>3212</v>
      </c>
      <c r="O112" s="564" t="s">
        <v>744</v>
      </c>
      <c r="Q112"/>
      <c r="R112"/>
      <c r="S112"/>
      <c r="T112"/>
      <c r="U112"/>
      <c r="V112"/>
      <c r="W112"/>
    </row>
    <row r="113" spans="1:23" s="540" customFormat="1" ht="21" x14ac:dyDescent="0.35">
      <c r="A113" s="153">
        <v>2</v>
      </c>
      <c r="B113" s="153" t="s">
        <v>227</v>
      </c>
      <c r="C113" s="153" t="s">
        <v>239</v>
      </c>
      <c r="D113" s="556" t="s">
        <v>255</v>
      </c>
      <c r="E113" s="557" t="str">
        <f t="shared" si="5"/>
        <v>BW</v>
      </c>
      <c r="F113" s="557" t="s">
        <v>259</v>
      </c>
      <c r="G113" s="564" t="s">
        <v>395</v>
      </c>
      <c r="H113" s="556">
        <v>3</v>
      </c>
      <c r="I113" s="556" t="s">
        <v>746</v>
      </c>
      <c r="J113" s="556" t="s">
        <v>398</v>
      </c>
      <c r="K113" s="556">
        <f t="shared" si="4"/>
        <v>1</v>
      </c>
      <c r="L113" s="556" t="str">
        <f t="shared" si="6"/>
        <v>NO</v>
      </c>
      <c r="M113" s="563" t="s">
        <v>310</v>
      </c>
      <c r="N113" s="553">
        <v>2045</v>
      </c>
      <c r="O113" s="564" t="s">
        <v>743</v>
      </c>
      <c r="Q113"/>
      <c r="R113"/>
      <c r="S113"/>
      <c r="T113"/>
      <c r="U113"/>
      <c r="V113"/>
      <c r="W113"/>
    </row>
    <row r="114" spans="1:23" s="540" customFormat="1" ht="21" x14ac:dyDescent="0.35">
      <c r="A114" s="153">
        <v>2</v>
      </c>
      <c r="B114" s="153" t="s">
        <v>398</v>
      </c>
      <c r="C114" s="153" t="s">
        <v>254</v>
      </c>
      <c r="D114" s="556" t="s">
        <v>2</v>
      </c>
      <c r="E114" s="557" t="str">
        <f t="shared" si="5"/>
        <v>JN</v>
      </c>
      <c r="F114" s="557" t="s">
        <v>259</v>
      </c>
      <c r="G114" s="564" t="s">
        <v>397</v>
      </c>
      <c r="H114" s="556">
        <v>3</v>
      </c>
      <c r="I114" s="556" t="s">
        <v>746</v>
      </c>
      <c r="J114" s="556" t="s">
        <v>402</v>
      </c>
      <c r="K114" s="556">
        <f t="shared" si="4"/>
        <v>1</v>
      </c>
      <c r="L114" s="556" t="str">
        <f t="shared" si="6"/>
        <v>NO</v>
      </c>
      <c r="M114" s="563" t="s">
        <v>307</v>
      </c>
      <c r="N114" s="553">
        <v>1049</v>
      </c>
      <c r="O114" s="564" t="s">
        <v>744</v>
      </c>
      <c r="Q114"/>
      <c r="R114"/>
      <c r="S114"/>
      <c r="T114"/>
      <c r="U114"/>
      <c r="V114"/>
      <c r="W114"/>
    </row>
    <row r="115" spans="1:23" s="540" customFormat="1" ht="21" x14ac:dyDescent="0.35">
      <c r="A115" s="153">
        <v>2</v>
      </c>
      <c r="B115" s="153" t="s">
        <v>227</v>
      </c>
      <c r="C115" s="153" t="s">
        <v>247</v>
      </c>
      <c r="D115" s="556" t="s">
        <v>245</v>
      </c>
      <c r="E115" s="557" t="str">
        <f t="shared" si="5"/>
        <v>QL</v>
      </c>
      <c r="F115" s="557" t="s">
        <v>739</v>
      </c>
      <c r="G115" s="564" t="s">
        <v>397</v>
      </c>
      <c r="H115" s="556">
        <v>5</v>
      </c>
      <c r="I115" s="556" t="s">
        <v>747</v>
      </c>
      <c r="J115" s="556" t="s">
        <v>399</v>
      </c>
      <c r="K115" s="556">
        <f t="shared" si="4"/>
        <v>1</v>
      </c>
      <c r="L115" s="556" t="str">
        <f t="shared" si="6"/>
        <v>NO</v>
      </c>
      <c r="M115" s="563" t="s">
        <v>313</v>
      </c>
      <c r="N115" s="553">
        <v>513</v>
      </c>
      <c r="O115" s="564" t="s">
        <v>744</v>
      </c>
      <c r="Q115"/>
      <c r="R115"/>
      <c r="S115"/>
      <c r="T115"/>
      <c r="U115"/>
      <c r="V115"/>
      <c r="W115"/>
    </row>
    <row r="116" spans="1:23" s="540" customFormat="1" ht="21" x14ac:dyDescent="0.35">
      <c r="A116" s="153">
        <v>1</v>
      </c>
      <c r="B116" s="153" t="s">
        <v>238</v>
      </c>
      <c r="C116" s="153" t="s">
        <v>251</v>
      </c>
      <c r="D116" s="556" t="s">
        <v>248</v>
      </c>
      <c r="E116" s="557" t="str">
        <f t="shared" si="5"/>
        <v>MT</v>
      </c>
      <c r="F116" s="557" t="s">
        <v>738</v>
      </c>
      <c r="G116" s="564" t="s">
        <v>394</v>
      </c>
      <c r="H116" s="556">
        <v>4</v>
      </c>
      <c r="I116" s="556" t="s">
        <v>747</v>
      </c>
      <c r="J116" s="556" t="s">
        <v>400</v>
      </c>
      <c r="K116" s="556">
        <f t="shared" si="4"/>
        <v>2</v>
      </c>
      <c r="L116" s="556" t="str">
        <f t="shared" si="6"/>
        <v>NO</v>
      </c>
      <c r="M116" s="563" t="s">
        <v>308</v>
      </c>
      <c r="N116" s="553">
        <v>1580</v>
      </c>
      <c r="O116" s="564" t="s">
        <v>744</v>
      </c>
      <c r="Q116"/>
      <c r="R116"/>
      <c r="S116"/>
      <c r="T116"/>
      <c r="U116"/>
      <c r="V116"/>
      <c r="W116"/>
    </row>
    <row r="117" spans="1:23" s="540" customFormat="1" ht="21" x14ac:dyDescent="0.35">
      <c r="A117" s="153">
        <v>1</v>
      </c>
      <c r="B117" s="153" t="s">
        <v>225</v>
      </c>
      <c r="C117" s="153" t="s">
        <v>247</v>
      </c>
      <c r="D117" s="556" t="s">
        <v>229</v>
      </c>
      <c r="E117" s="557" t="str">
        <f t="shared" si="5"/>
        <v>TH</v>
      </c>
      <c r="F117" s="557" t="s">
        <v>738</v>
      </c>
      <c r="G117" s="564" t="s">
        <v>394</v>
      </c>
      <c r="H117" s="556">
        <v>4</v>
      </c>
      <c r="I117" s="556" t="s">
        <v>747</v>
      </c>
      <c r="J117" s="556" t="s">
        <v>398</v>
      </c>
      <c r="K117" s="556">
        <f t="shared" si="4"/>
        <v>2</v>
      </c>
      <c r="L117" s="556" t="str">
        <f t="shared" si="6"/>
        <v>NO</v>
      </c>
      <c r="M117" s="563" t="s">
        <v>307</v>
      </c>
      <c r="N117" s="553">
        <v>2144</v>
      </c>
      <c r="O117" s="564" t="s">
        <v>743</v>
      </c>
      <c r="Q117"/>
      <c r="R117"/>
      <c r="S117"/>
      <c r="T117"/>
      <c r="U117"/>
      <c r="V117"/>
      <c r="W117"/>
    </row>
    <row r="118" spans="1:23" s="540" customFormat="1" ht="21" x14ac:dyDescent="0.35">
      <c r="A118" s="153">
        <v>2</v>
      </c>
      <c r="B118" s="153" t="s">
        <v>250</v>
      </c>
      <c r="C118" s="153" t="s">
        <v>236</v>
      </c>
      <c r="D118" s="556" t="s">
        <v>248</v>
      </c>
      <c r="E118" s="557" t="str">
        <f t="shared" si="5"/>
        <v>MT</v>
      </c>
      <c r="F118" s="557" t="s">
        <v>738</v>
      </c>
      <c r="G118" s="564" t="s">
        <v>395</v>
      </c>
      <c r="H118" s="556">
        <v>4</v>
      </c>
      <c r="I118" s="556" t="s">
        <v>747</v>
      </c>
      <c r="J118" s="556" t="s">
        <v>398</v>
      </c>
      <c r="K118" s="556">
        <f t="shared" si="4"/>
        <v>1</v>
      </c>
      <c r="L118" s="556" t="str">
        <f t="shared" si="6"/>
        <v>NO</v>
      </c>
      <c r="M118" s="563" t="s">
        <v>307</v>
      </c>
      <c r="N118" s="553">
        <v>2923</v>
      </c>
      <c r="O118" s="564" t="s">
        <v>744</v>
      </c>
      <c r="Q118"/>
      <c r="R118"/>
      <c r="S118"/>
      <c r="T118"/>
      <c r="U118"/>
      <c r="V118"/>
      <c r="W118"/>
    </row>
    <row r="119" spans="1:23" s="540" customFormat="1" ht="21" x14ac:dyDescent="0.35">
      <c r="A119" s="153">
        <v>2</v>
      </c>
      <c r="B119" s="153" t="s">
        <v>232</v>
      </c>
      <c r="C119" s="153" t="s">
        <v>244</v>
      </c>
      <c r="D119" s="556" t="s">
        <v>2</v>
      </c>
      <c r="E119" s="557" t="str">
        <f t="shared" si="5"/>
        <v>JN</v>
      </c>
      <c r="F119" s="557" t="s">
        <v>259</v>
      </c>
      <c r="G119" s="564" t="s">
        <v>395</v>
      </c>
      <c r="H119" s="556">
        <v>5</v>
      </c>
      <c r="I119" s="556" t="s">
        <v>747</v>
      </c>
      <c r="J119" s="556" t="s">
        <v>396</v>
      </c>
      <c r="K119" s="556">
        <f t="shared" si="4"/>
        <v>1</v>
      </c>
      <c r="L119" s="556" t="str">
        <f t="shared" si="6"/>
        <v>NO</v>
      </c>
      <c r="M119" s="563" t="s">
        <v>308</v>
      </c>
      <c r="N119" s="553">
        <v>769</v>
      </c>
      <c r="O119" s="564" t="s">
        <v>743</v>
      </c>
      <c r="Q119"/>
      <c r="R119"/>
      <c r="S119"/>
      <c r="T119"/>
      <c r="U119"/>
      <c r="V119"/>
      <c r="W119"/>
    </row>
    <row r="120" spans="1:23" s="540" customFormat="1" ht="21" x14ac:dyDescent="0.35">
      <c r="A120" s="153">
        <v>2</v>
      </c>
      <c r="B120" s="153" t="s">
        <v>398</v>
      </c>
      <c r="C120" s="153" t="s">
        <v>230</v>
      </c>
      <c r="D120" s="556" t="s">
        <v>3</v>
      </c>
      <c r="E120" s="557" t="str">
        <f t="shared" si="5"/>
        <v>MA</v>
      </c>
      <c r="F120" s="557" t="s">
        <v>739</v>
      </c>
      <c r="G120" s="564" t="s">
        <v>397</v>
      </c>
      <c r="H120" s="556">
        <v>3</v>
      </c>
      <c r="I120" s="556" t="s">
        <v>746</v>
      </c>
      <c r="J120" s="556" t="s">
        <v>401</v>
      </c>
      <c r="K120" s="556">
        <f t="shared" si="4"/>
        <v>1</v>
      </c>
      <c r="L120" s="556" t="str">
        <f t="shared" si="6"/>
        <v>NO</v>
      </c>
      <c r="M120" s="563" t="s">
        <v>304</v>
      </c>
      <c r="N120" s="553">
        <v>2675</v>
      </c>
      <c r="O120" s="564" t="s">
        <v>744</v>
      </c>
      <c r="Q120"/>
      <c r="R120"/>
      <c r="S120"/>
      <c r="T120"/>
      <c r="U120"/>
      <c r="V120"/>
      <c r="W120"/>
    </row>
    <row r="121" spans="1:23" s="540" customFormat="1" ht="21" x14ac:dyDescent="0.35">
      <c r="A121" s="153">
        <v>2</v>
      </c>
      <c r="B121" s="153" t="s">
        <v>398</v>
      </c>
      <c r="C121" s="153" t="s">
        <v>257</v>
      </c>
      <c r="D121" s="556" t="s">
        <v>235</v>
      </c>
      <c r="E121" s="557" t="str">
        <f t="shared" si="5"/>
        <v>KM</v>
      </c>
      <c r="F121" s="557" t="s">
        <v>739</v>
      </c>
      <c r="G121" s="564" t="s">
        <v>394</v>
      </c>
      <c r="H121" s="556">
        <v>2</v>
      </c>
      <c r="I121" s="556" t="s">
        <v>746</v>
      </c>
      <c r="J121" s="556" t="s">
        <v>396</v>
      </c>
      <c r="K121" s="556">
        <f t="shared" si="4"/>
        <v>1</v>
      </c>
      <c r="L121" s="556" t="str">
        <f t="shared" si="6"/>
        <v>NO</v>
      </c>
      <c r="M121" s="563" t="s">
        <v>313</v>
      </c>
      <c r="N121" s="553">
        <v>2985</v>
      </c>
      <c r="O121" s="564" t="s">
        <v>743</v>
      </c>
      <c r="Q121"/>
      <c r="R121"/>
      <c r="S121"/>
      <c r="T121"/>
      <c r="U121"/>
      <c r="V121"/>
      <c r="W121"/>
    </row>
    <row r="122" spans="1:23" s="540" customFormat="1" ht="21" x14ac:dyDescent="0.35">
      <c r="A122" s="153">
        <v>1</v>
      </c>
      <c r="B122" s="153" t="s">
        <v>259</v>
      </c>
      <c r="C122" s="153" t="s">
        <v>230</v>
      </c>
      <c r="D122" s="556" t="s">
        <v>2</v>
      </c>
      <c r="E122" s="557" t="str">
        <f t="shared" si="5"/>
        <v>JN</v>
      </c>
      <c r="F122" s="557" t="s">
        <v>739</v>
      </c>
      <c r="G122" s="564" t="s">
        <v>397</v>
      </c>
      <c r="H122" s="556">
        <v>4</v>
      </c>
      <c r="I122" s="556" t="s">
        <v>747</v>
      </c>
      <c r="J122" s="556" t="s">
        <v>400</v>
      </c>
      <c r="K122" s="556">
        <f t="shared" si="4"/>
        <v>2</v>
      </c>
      <c r="L122" s="556" t="str">
        <f t="shared" si="6"/>
        <v>NO</v>
      </c>
      <c r="M122" s="563" t="s">
        <v>310</v>
      </c>
      <c r="N122" s="553">
        <v>1956</v>
      </c>
      <c r="O122" s="564" t="s">
        <v>744</v>
      </c>
      <c r="Q122"/>
      <c r="R122"/>
      <c r="S122"/>
      <c r="T122"/>
      <c r="U122"/>
      <c r="V122"/>
      <c r="W122"/>
    </row>
    <row r="123" spans="1:23" s="540" customFormat="1" ht="21" x14ac:dyDescent="0.35">
      <c r="A123" s="153">
        <v>2</v>
      </c>
      <c r="B123" s="153" t="s">
        <v>238</v>
      </c>
      <c r="C123" s="153" t="s">
        <v>226</v>
      </c>
      <c r="D123" s="556" t="s">
        <v>255</v>
      </c>
      <c r="E123" s="557" t="str">
        <f t="shared" si="5"/>
        <v>BW</v>
      </c>
      <c r="F123" s="557" t="s">
        <v>739</v>
      </c>
      <c r="G123" s="564" t="s">
        <v>394</v>
      </c>
      <c r="H123" s="556">
        <v>3</v>
      </c>
      <c r="I123" s="556" t="s">
        <v>746</v>
      </c>
      <c r="J123" s="556" t="s">
        <v>396</v>
      </c>
      <c r="K123" s="556">
        <f t="shared" si="4"/>
        <v>1</v>
      </c>
      <c r="L123" s="556" t="str">
        <f t="shared" si="6"/>
        <v>NO</v>
      </c>
      <c r="M123" s="563" t="s">
        <v>307</v>
      </c>
      <c r="N123" s="553">
        <v>478</v>
      </c>
      <c r="O123" s="564" t="s">
        <v>744</v>
      </c>
      <c r="Q123"/>
      <c r="R123"/>
      <c r="S123"/>
      <c r="T123"/>
      <c r="U123"/>
      <c r="V123"/>
      <c r="W123"/>
    </row>
    <row r="124" spans="1:23" s="540" customFormat="1" ht="21" x14ac:dyDescent="0.35">
      <c r="A124" s="153">
        <v>1</v>
      </c>
      <c r="B124" s="153" t="s">
        <v>232</v>
      </c>
      <c r="C124" s="153" t="s">
        <v>249</v>
      </c>
      <c r="D124" s="556" t="s">
        <v>235</v>
      </c>
      <c r="E124" s="557" t="str">
        <f t="shared" si="5"/>
        <v>KM</v>
      </c>
      <c r="F124" s="557" t="s">
        <v>738</v>
      </c>
      <c r="G124" s="564" t="s">
        <v>394</v>
      </c>
      <c r="H124" s="556">
        <v>3</v>
      </c>
      <c r="I124" s="556" t="s">
        <v>746</v>
      </c>
      <c r="J124" s="556" t="s">
        <v>401</v>
      </c>
      <c r="K124" s="556">
        <f t="shared" si="4"/>
        <v>2</v>
      </c>
      <c r="L124" s="556" t="str">
        <f t="shared" si="6"/>
        <v>NO</v>
      </c>
      <c r="M124" s="563" t="s">
        <v>304</v>
      </c>
      <c r="N124" s="553">
        <v>2665</v>
      </c>
      <c r="O124" s="564" t="s">
        <v>743</v>
      </c>
      <c r="Q124"/>
      <c r="R124"/>
      <c r="S124"/>
      <c r="T124"/>
      <c r="U124"/>
      <c r="V124"/>
      <c r="W124"/>
    </row>
    <row r="125" spans="1:23" s="540" customFormat="1" ht="21" x14ac:dyDescent="0.35">
      <c r="A125" s="153">
        <v>1</v>
      </c>
      <c r="B125" s="153" t="s">
        <v>238</v>
      </c>
      <c r="C125" s="153" t="s">
        <v>239</v>
      </c>
      <c r="D125" s="556" t="s">
        <v>255</v>
      </c>
      <c r="E125" s="557" t="str">
        <f t="shared" si="5"/>
        <v>BW</v>
      </c>
      <c r="F125" s="557" t="s">
        <v>259</v>
      </c>
      <c r="G125" s="564" t="s">
        <v>395</v>
      </c>
      <c r="H125" s="556">
        <v>3</v>
      </c>
      <c r="I125" s="556" t="s">
        <v>746</v>
      </c>
      <c r="J125" s="556" t="s">
        <v>396</v>
      </c>
      <c r="K125" s="556">
        <f t="shared" si="4"/>
        <v>2</v>
      </c>
      <c r="L125" s="556" t="str">
        <f t="shared" si="6"/>
        <v>NO</v>
      </c>
      <c r="M125" s="563" t="s">
        <v>313</v>
      </c>
      <c r="N125" s="553">
        <v>1620</v>
      </c>
      <c r="O125" s="564" t="s">
        <v>744</v>
      </c>
      <c r="Q125"/>
      <c r="R125"/>
      <c r="S125"/>
      <c r="T125"/>
      <c r="U125"/>
      <c r="V125"/>
      <c r="W125"/>
    </row>
    <row r="126" spans="1:23" s="540" customFormat="1" ht="21" x14ac:dyDescent="0.35">
      <c r="A126" s="153">
        <v>1</v>
      </c>
      <c r="B126" s="153" t="s">
        <v>238</v>
      </c>
      <c r="C126" s="153" t="s">
        <v>247</v>
      </c>
      <c r="D126" s="556" t="s">
        <v>245</v>
      </c>
      <c r="E126" s="557" t="str">
        <f t="shared" si="5"/>
        <v>QL</v>
      </c>
      <c r="F126" s="557" t="s">
        <v>259</v>
      </c>
      <c r="G126" s="564" t="s">
        <v>397</v>
      </c>
      <c r="H126" s="556">
        <v>2</v>
      </c>
      <c r="I126" s="556" t="s">
        <v>746</v>
      </c>
      <c r="J126" s="556" t="s">
        <v>398</v>
      </c>
      <c r="K126" s="556">
        <f t="shared" si="4"/>
        <v>2</v>
      </c>
      <c r="L126" s="556" t="str">
        <f t="shared" si="6"/>
        <v>NO</v>
      </c>
      <c r="M126" s="563" t="s">
        <v>304</v>
      </c>
      <c r="N126" s="553">
        <v>1041</v>
      </c>
      <c r="O126" s="564" t="s">
        <v>743</v>
      </c>
      <c r="Q126"/>
      <c r="R126"/>
      <c r="S126"/>
      <c r="T126"/>
      <c r="U126"/>
      <c r="V126"/>
      <c r="W126"/>
    </row>
    <row r="127" spans="1:23" s="540" customFormat="1" ht="21" x14ac:dyDescent="0.35">
      <c r="A127" s="153">
        <v>1</v>
      </c>
      <c r="B127" s="153" t="s">
        <v>233</v>
      </c>
      <c r="C127" s="153" t="s">
        <v>230</v>
      </c>
      <c r="D127" s="556" t="s">
        <v>3</v>
      </c>
      <c r="E127" s="557" t="str">
        <f t="shared" si="5"/>
        <v>MA</v>
      </c>
      <c r="F127" s="557" t="s">
        <v>259</v>
      </c>
      <c r="G127" s="564" t="s">
        <v>397</v>
      </c>
      <c r="H127" s="556">
        <v>3</v>
      </c>
      <c r="I127" s="556" t="s">
        <v>746</v>
      </c>
      <c r="J127" s="556" t="s">
        <v>402</v>
      </c>
      <c r="K127" s="556">
        <f t="shared" si="4"/>
        <v>2</v>
      </c>
      <c r="L127" s="556" t="str">
        <f t="shared" si="6"/>
        <v>NO</v>
      </c>
      <c r="M127" s="563" t="s">
        <v>308</v>
      </c>
      <c r="N127" s="553">
        <v>2584</v>
      </c>
      <c r="O127" s="564" t="s">
        <v>744</v>
      </c>
      <c r="Q127"/>
      <c r="R127"/>
      <c r="S127"/>
      <c r="T127"/>
      <c r="U127"/>
      <c r="V127"/>
      <c r="W127"/>
    </row>
    <row r="128" spans="1:23" s="540" customFormat="1" ht="21" x14ac:dyDescent="0.35">
      <c r="A128" s="153">
        <v>1</v>
      </c>
      <c r="B128" s="153" t="s">
        <v>233</v>
      </c>
      <c r="C128" s="153" t="s">
        <v>228</v>
      </c>
      <c r="D128" s="556" t="s">
        <v>2</v>
      </c>
      <c r="E128" s="557" t="str">
        <f t="shared" si="5"/>
        <v>JN</v>
      </c>
      <c r="F128" s="557" t="s">
        <v>738</v>
      </c>
      <c r="G128" s="564" t="s">
        <v>395</v>
      </c>
      <c r="H128" s="556">
        <v>5</v>
      </c>
      <c r="I128" s="556" t="s">
        <v>747</v>
      </c>
      <c r="J128" s="556" t="s">
        <v>402</v>
      </c>
      <c r="K128" s="556">
        <f t="shared" si="4"/>
        <v>2</v>
      </c>
      <c r="L128" s="556" t="str">
        <f t="shared" si="6"/>
        <v>NO</v>
      </c>
      <c r="M128" s="563" t="s">
        <v>308</v>
      </c>
      <c r="N128" s="553">
        <v>950</v>
      </c>
      <c r="O128" s="564" t="s">
        <v>744</v>
      </c>
      <c r="Q128"/>
      <c r="R128"/>
      <c r="S128"/>
      <c r="T128"/>
      <c r="U128"/>
      <c r="V128"/>
      <c r="W128"/>
    </row>
    <row r="129" spans="1:23" s="540" customFormat="1" ht="21" x14ac:dyDescent="0.35">
      <c r="A129" s="153">
        <v>2</v>
      </c>
      <c r="B129" s="153" t="s">
        <v>233</v>
      </c>
      <c r="C129" s="153" t="s">
        <v>244</v>
      </c>
      <c r="D129" s="556" t="s">
        <v>240</v>
      </c>
      <c r="E129" s="557" t="str">
        <f t="shared" si="5"/>
        <v>PZ</v>
      </c>
      <c r="F129" s="557" t="s">
        <v>259</v>
      </c>
      <c r="G129" s="564" t="s">
        <v>397</v>
      </c>
      <c r="H129" s="556">
        <v>2</v>
      </c>
      <c r="I129" s="556" t="s">
        <v>746</v>
      </c>
      <c r="J129" s="556" t="s">
        <v>399</v>
      </c>
      <c r="K129" s="556">
        <f t="shared" si="4"/>
        <v>1</v>
      </c>
      <c r="L129" s="556" t="str">
        <f t="shared" si="6"/>
        <v>NO</v>
      </c>
      <c r="M129" s="563" t="s">
        <v>307</v>
      </c>
      <c r="N129" s="553">
        <v>2790</v>
      </c>
      <c r="O129" s="564" t="s">
        <v>744</v>
      </c>
      <c r="Q129"/>
      <c r="R129"/>
      <c r="S129"/>
      <c r="T129"/>
      <c r="U129"/>
      <c r="V129"/>
      <c r="W129"/>
    </row>
    <row r="130" spans="1:23" s="540" customFormat="1" ht="21" x14ac:dyDescent="0.35">
      <c r="A130" s="153">
        <v>2</v>
      </c>
      <c r="B130" s="153" t="s">
        <v>233</v>
      </c>
      <c r="C130" s="153" t="s">
        <v>251</v>
      </c>
      <c r="D130" s="556" t="s">
        <v>237</v>
      </c>
      <c r="E130" s="557" t="str">
        <f t="shared" si="5"/>
        <v>ST</v>
      </c>
      <c r="F130" s="557" t="s">
        <v>259</v>
      </c>
      <c r="G130" s="564" t="s">
        <v>394</v>
      </c>
      <c r="H130" s="556">
        <v>2</v>
      </c>
      <c r="I130" s="556" t="s">
        <v>746</v>
      </c>
      <c r="J130" s="556" t="s">
        <v>400</v>
      </c>
      <c r="K130" s="556">
        <f t="shared" si="4"/>
        <v>1</v>
      </c>
      <c r="L130" s="556" t="str">
        <f t="shared" si="6"/>
        <v>NO</v>
      </c>
      <c r="M130" s="563" t="s">
        <v>307</v>
      </c>
      <c r="N130" s="553">
        <v>754</v>
      </c>
      <c r="O130" s="564" t="s">
        <v>744</v>
      </c>
      <c r="Q130"/>
      <c r="R130"/>
      <c r="S130"/>
      <c r="T130"/>
      <c r="U130"/>
      <c r="V130"/>
      <c r="W130"/>
    </row>
    <row r="131" spans="1:23" s="540" customFormat="1" ht="21" x14ac:dyDescent="0.35">
      <c r="A131" s="153">
        <v>2</v>
      </c>
      <c r="B131" s="153" t="s">
        <v>233</v>
      </c>
      <c r="C131" s="153" t="s">
        <v>228</v>
      </c>
      <c r="D131" s="556" t="s">
        <v>2</v>
      </c>
      <c r="E131" s="557" t="str">
        <f t="shared" si="5"/>
        <v>JN</v>
      </c>
      <c r="F131" s="557" t="s">
        <v>739</v>
      </c>
      <c r="G131" s="564" t="s">
        <v>397</v>
      </c>
      <c r="H131" s="556">
        <v>2</v>
      </c>
      <c r="I131" s="556" t="s">
        <v>746</v>
      </c>
      <c r="J131" s="556" t="s">
        <v>398</v>
      </c>
      <c r="K131" s="556">
        <f t="shared" si="4"/>
        <v>1</v>
      </c>
      <c r="L131" s="556" t="str">
        <f t="shared" si="6"/>
        <v>NO</v>
      </c>
      <c r="M131" s="563" t="s">
        <v>310</v>
      </c>
      <c r="N131" s="553">
        <v>3365</v>
      </c>
      <c r="O131" s="564" t="s">
        <v>743</v>
      </c>
      <c r="Q131"/>
      <c r="R131"/>
      <c r="S131"/>
      <c r="T131"/>
      <c r="U131"/>
      <c r="V131"/>
      <c r="W131"/>
    </row>
    <row r="132" spans="1:23" s="540" customFormat="1" ht="21" x14ac:dyDescent="0.35">
      <c r="A132" s="153">
        <v>1</v>
      </c>
      <c r="B132" s="153" t="s">
        <v>225</v>
      </c>
      <c r="C132" s="153" t="s">
        <v>236</v>
      </c>
      <c r="D132" s="556" t="s">
        <v>229</v>
      </c>
      <c r="E132" s="557" t="str">
        <f t="shared" si="5"/>
        <v>TH</v>
      </c>
      <c r="F132" s="557" t="s">
        <v>738</v>
      </c>
      <c r="G132" s="564" t="s">
        <v>395</v>
      </c>
      <c r="H132" s="556">
        <v>4</v>
      </c>
      <c r="I132" s="556" t="s">
        <v>747</v>
      </c>
      <c r="J132" s="556" t="s">
        <v>402</v>
      </c>
      <c r="K132" s="556">
        <f t="shared" ref="K132:K195" si="7">3-A132</f>
        <v>2</v>
      </c>
      <c r="L132" s="556" t="str">
        <f t="shared" si="6"/>
        <v>NO</v>
      </c>
      <c r="M132" s="563" t="s">
        <v>308</v>
      </c>
      <c r="N132" s="553">
        <v>482</v>
      </c>
      <c r="O132" s="564" t="s">
        <v>743</v>
      </c>
      <c r="Q132"/>
      <c r="R132"/>
      <c r="S132"/>
      <c r="T132"/>
      <c r="U132"/>
      <c r="V132"/>
      <c r="W132"/>
    </row>
    <row r="133" spans="1:23" s="540" customFormat="1" ht="21" x14ac:dyDescent="0.35">
      <c r="A133" s="153">
        <v>1</v>
      </c>
      <c r="B133" s="153" t="s">
        <v>258</v>
      </c>
      <c r="C133" s="153" t="s">
        <v>239</v>
      </c>
      <c r="D133" s="556" t="s">
        <v>248</v>
      </c>
      <c r="E133" s="557" t="str">
        <f t="shared" ref="E133:E196" si="8">IF(D133="Jan","SU",IF(D133="Feb","JN",IF(D133="Mar","MA",IF(D133="Apr","KM",IF(D133="May","MT",IF(D133="Jun","BW",IF(D133="Jul","QL",IF(D133="Aug","PZ",IF(D133="Sep","VX",IF(D133="Oct","NP",IF(D133="Nov","ST",IF(D133="Dec","TH","Assign"))))))))))))</f>
        <v>MT</v>
      </c>
      <c r="F133" s="557" t="s">
        <v>739</v>
      </c>
      <c r="G133" s="564" t="s">
        <v>395</v>
      </c>
      <c r="H133" s="556">
        <v>3</v>
      </c>
      <c r="I133" s="556" t="s">
        <v>746</v>
      </c>
      <c r="J133" s="556" t="s">
        <v>396</v>
      </c>
      <c r="K133" s="556">
        <f t="shared" si="7"/>
        <v>2</v>
      </c>
      <c r="L133" s="556" t="str">
        <f t="shared" ref="L133:L196" si="9">IF(K133=0,"YES","NO")</f>
        <v>NO</v>
      </c>
      <c r="M133" s="563" t="s">
        <v>307</v>
      </c>
      <c r="N133" s="553">
        <v>774</v>
      </c>
      <c r="O133" s="564" t="s">
        <v>744</v>
      </c>
      <c r="Q133"/>
      <c r="R133"/>
      <c r="S133"/>
      <c r="T133"/>
      <c r="U133"/>
      <c r="V133"/>
      <c r="W133"/>
    </row>
    <row r="134" spans="1:23" s="540" customFormat="1" ht="21" x14ac:dyDescent="0.35">
      <c r="A134" s="153">
        <v>2</v>
      </c>
      <c r="B134" s="153" t="s">
        <v>398</v>
      </c>
      <c r="C134" s="153" t="s">
        <v>251</v>
      </c>
      <c r="D134" s="556" t="s">
        <v>248</v>
      </c>
      <c r="E134" s="557" t="str">
        <f t="shared" si="8"/>
        <v>MT</v>
      </c>
      <c r="F134" s="557" t="s">
        <v>259</v>
      </c>
      <c r="G134" s="564" t="s">
        <v>394</v>
      </c>
      <c r="H134" s="556">
        <v>4</v>
      </c>
      <c r="I134" s="556" t="s">
        <v>747</v>
      </c>
      <c r="J134" s="556" t="s">
        <v>401</v>
      </c>
      <c r="K134" s="556">
        <f t="shared" si="7"/>
        <v>1</v>
      </c>
      <c r="L134" s="556" t="str">
        <f t="shared" si="9"/>
        <v>NO</v>
      </c>
      <c r="M134" s="563" t="s">
        <v>313</v>
      </c>
      <c r="N134" s="553">
        <v>3929</v>
      </c>
      <c r="O134" s="564" t="s">
        <v>744</v>
      </c>
      <c r="Q134"/>
      <c r="R134"/>
      <c r="S134"/>
      <c r="T134"/>
      <c r="U134"/>
      <c r="V134"/>
      <c r="W134"/>
    </row>
    <row r="135" spans="1:23" s="540" customFormat="1" ht="21" x14ac:dyDescent="0.35">
      <c r="A135" s="153">
        <v>1</v>
      </c>
      <c r="B135" s="153" t="s">
        <v>238</v>
      </c>
      <c r="C135" s="153" t="s">
        <v>249</v>
      </c>
      <c r="D135" s="556" t="s">
        <v>235</v>
      </c>
      <c r="E135" s="557" t="str">
        <f t="shared" si="8"/>
        <v>KM</v>
      </c>
      <c r="F135" s="557" t="s">
        <v>738</v>
      </c>
      <c r="G135" s="564" t="s">
        <v>395</v>
      </c>
      <c r="H135" s="556">
        <v>5</v>
      </c>
      <c r="I135" s="556" t="s">
        <v>747</v>
      </c>
      <c r="J135" s="556" t="s">
        <v>396</v>
      </c>
      <c r="K135" s="556">
        <f t="shared" si="7"/>
        <v>2</v>
      </c>
      <c r="L135" s="556" t="str">
        <f t="shared" si="9"/>
        <v>NO</v>
      </c>
      <c r="M135" s="563" t="s">
        <v>307</v>
      </c>
      <c r="N135" s="553">
        <v>2207</v>
      </c>
      <c r="O135" s="564" t="s">
        <v>743</v>
      </c>
      <c r="Q135"/>
      <c r="R135"/>
      <c r="S135"/>
      <c r="T135"/>
      <c r="U135"/>
      <c r="V135"/>
      <c r="W135"/>
    </row>
    <row r="136" spans="1:23" s="540" customFormat="1" ht="21" x14ac:dyDescent="0.35">
      <c r="A136" s="153">
        <v>2</v>
      </c>
      <c r="B136" s="153" t="s">
        <v>250</v>
      </c>
      <c r="C136" s="153" t="s">
        <v>254</v>
      </c>
      <c r="D136" s="556" t="s">
        <v>248</v>
      </c>
      <c r="E136" s="557" t="str">
        <f t="shared" si="8"/>
        <v>MT</v>
      </c>
      <c r="F136" s="557" t="s">
        <v>259</v>
      </c>
      <c r="G136" s="564" t="s">
        <v>395</v>
      </c>
      <c r="H136" s="556">
        <v>4</v>
      </c>
      <c r="I136" s="556" t="s">
        <v>747</v>
      </c>
      <c r="J136" s="556" t="s">
        <v>402</v>
      </c>
      <c r="K136" s="556">
        <f t="shared" si="7"/>
        <v>1</v>
      </c>
      <c r="L136" s="556" t="str">
        <f t="shared" si="9"/>
        <v>NO</v>
      </c>
      <c r="M136" s="563" t="s">
        <v>313</v>
      </c>
      <c r="N136" s="553">
        <v>1668</v>
      </c>
      <c r="O136" s="564" t="s">
        <v>744</v>
      </c>
      <c r="Q136"/>
      <c r="R136"/>
      <c r="S136"/>
      <c r="T136"/>
      <c r="U136"/>
      <c r="V136"/>
      <c r="W136"/>
    </row>
    <row r="137" spans="1:23" s="540" customFormat="1" ht="21" x14ac:dyDescent="0.35">
      <c r="A137" s="153">
        <v>1</v>
      </c>
      <c r="B137" s="153" t="s">
        <v>231</v>
      </c>
      <c r="C137" s="153" t="s">
        <v>230</v>
      </c>
      <c r="D137" s="556" t="s">
        <v>245</v>
      </c>
      <c r="E137" s="557" t="str">
        <f t="shared" si="8"/>
        <v>QL</v>
      </c>
      <c r="F137" s="557" t="s">
        <v>259</v>
      </c>
      <c r="G137" s="564" t="s">
        <v>395</v>
      </c>
      <c r="H137" s="556">
        <v>2</v>
      </c>
      <c r="I137" s="556" t="s">
        <v>746</v>
      </c>
      <c r="J137" s="556" t="s">
        <v>401</v>
      </c>
      <c r="K137" s="556">
        <f t="shared" si="7"/>
        <v>2</v>
      </c>
      <c r="L137" s="556" t="str">
        <f t="shared" si="9"/>
        <v>NO</v>
      </c>
      <c r="M137" s="563" t="s">
        <v>310</v>
      </c>
      <c r="N137" s="553">
        <v>293</v>
      </c>
      <c r="O137" s="564" t="s">
        <v>744</v>
      </c>
      <c r="Q137"/>
      <c r="R137"/>
      <c r="S137"/>
      <c r="T137"/>
      <c r="U137"/>
      <c r="V137"/>
      <c r="W137"/>
    </row>
    <row r="138" spans="1:23" s="540" customFormat="1" ht="21" x14ac:dyDescent="0.35">
      <c r="A138" s="153">
        <v>3</v>
      </c>
      <c r="B138" s="153" t="s">
        <v>256</v>
      </c>
      <c r="C138" s="153" t="s">
        <v>251</v>
      </c>
      <c r="D138" s="556" t="s">
        <v>248</v>
      </c>
      <c r="E138" s="557" t="str">
        <f t="shared" si="8"/>
        <v>MT</v>
      </c>
      <c r="F138" s="557" t="s">
        <v>259</v>
      </c>
      <c r="G138" s="564" t="s">
        <v>395</v>
      </c>
      <c r="H138" s="556">
        <v>3</v>
      </c>
      <c r="I138" s="556" t="s">
        <v>746</v>
      </c>
      <c r="J138" s="556" t="s">
        <v>399</v>
      </c>
      <c r="K138" s="556">
        <f t="shared" si="7"/>
        <v>0</v>
      </c>
      <c r="L138" s="556" t="str">
        <f t="shared" si="9"/>
        <v>YES</v>
      </c>
      <c r="M138" s="563" t="s">
        <v>310</v>
      </c>
      <c r="N138" s="553">
        <v>1208</v>
      </c>
      <c r="O138" s="564" t="s">
        <v>744</v>
      </c>
      <c r="Q138"/>
      <c r="R138"/>
      <c r="S138"/>
      <c r="T138"/>
      <c r="U138"/>
      <c r="V138"/>
      <c r="W138"/>
    </row>
    <row r="139" spans="1:23" s="540" customFormat="1" ht="21" x14ac:dyDescent="0.35">
      <c r="A139" s="153">
        <v>2</v>
      </c>
      <c r="B139" s="153" t="s">
        <v>232</v>
      </c>
      <c r="C139" s="153" t="s">
        <v>253</v>
      </c>
      <c r="D139" s="556" t="s">
        <v>248</v>
      </c>
      <c r="E139" s="557" t="str">
        <f t="shared" si="8"/>
        <v>MT</v>
      </c>
      <c r="F139" s="557" t="s">
        <v>739</v>
      </c>
      <c r="G139" s="564" t="s">
        <v>395</v>
      </c>
      <c r="H139" s="556">
        <v>2</v>
      </c>
      <c r="I139" s="556" t="s">
        <v>746</v>
      </c>
      <c r="J139" s="556" t="s">
        <v>402</v>
      </c>
      <c r="K139" s="556">
        <f t="shared" si="7"/>
        <v>1</v>
      </c>
      <c r="L139" s="556" t="str">
        <f t="shared" si="9"/>
        <v>NO</v>
      </c>
      <c r="M139" s="563" t="s">
        <v>313</v>
      </c>
      <c r="N139" s="553">
        <v>2842</v>
      </c>
      <c r="O139" s="564" t="s">
        <v>743</v>
      </c>
      <c r="Q139"/>
      <c r="R139"/>
      <c r="S139"/>
      <c r="T139"/>
      <c r="U139"/>
      <c r="V139"/>
      <c r="W139"/>
    </row>
    <row r="140" spans="1:23" s="540" customFormat="1" ht="21" x14ac:dyDescent="0.35">
      <c r="A140" s="153">
        <v>1</v>
      </c>
      <c r="B140" s="153" t="s">
        <v>233</v>
      </c>
      <c r="C140" s="153" t="s">
        <v>228</v>
      </c>
      <c r="D140" s="556" t="s">
        <v>252</v>
      </c>
      <c r="E140" s="557" t="str">
        <f t="shared" si="8"/>
        <v>VX</v>
      </c>
      <c r="F140" s="557" t="s">
        <v>259</v>
      </c>
      <c r="G140" s="564" t="s">
        <v>395</v>
      </c>
      <c r="H140" s="556">
        <v>5</v>
      </c>
      <c r="I140" s="556" t="s">
        <v>747</v>
      </c>
      <c r="J140" s="556" t="s">
        <v>398</v>
      </c>
      <c r="K140" s="556">
        <f t="shared" si="7"/>
        <v>2</v>
      </c>
      <c r="L140" s="556" t="str">
        <f t="shared" si="9"/>
        <v>NO</v>
      </c>
      <c r="M140" s="563" t="s">
        <v>313</v>
      </c>
      <c r="N140" s="553">
        <v>2809</v>
      </c>
      <c r="O140" s="564" t="s">
        <v>744</v>
      </c>
      <c r="Q140"/>
      <c r="R140"/>
      <c r="S140"/>
      <c r="T140"/>
      <c r="U140"/>
      <c r="V140"/>
      <c r="W140"/>
    </row>
    <row r="141" spans="1:23" s="540" customFormat="1" ht="21" x14ac:dyDescent="0.35">
      <c r="A141" s="153">
        <v>2</v>
      </c>
      <c r="B141" s="153" t="s">
        <v>398</v>
      </c>
      <c r="C141" s="153" t="s">
        <v>226</v>
      </c>
      <c r="D141" s="556" t="s">
        <v>255</v>
      </c>
      <c r="E141" s="557" t="str">
        <f t="shared" si="8"/>
        <v>BW</v>
      </c>
      <c r="F141" s="557" t="s">
        <v>259</v>
      </c>
      <c r="G141" s="564" t="s">
        <v>395</v>
      </c>
      <c r="H141" s="556">
        <v>3</v>
      </c>
      <c r="I141" s="556" t="s">
        <v>746</v>
      </c>
      <c r="J141" s="556" t="s">
        <v>402</v>
      </c>
      <c r="K141" s="556">
        <f t="shared" si="7"/>
        <v>1</v>
      </c>
      <c r="L141" s="556" t="str">
        <f t="shared" si="9"/>
        <v>NO</v>
      </c>
      <c r="M141" s="563" t="s">
        <v>310</v>
      </c>
      <c r="N141" s="553">
        <v>2946</v>
      </c>
      <c r="O141" s="564" t="s">
        <v>743</v>
      </c>
      <c r="Q141"/>
      <c r="R141"/>
      <c r="S141"/>
      <c r="T141"/>
      <c r="U141"/>
      <c r="V141"/>
      <c r="W141"/>
    </row>
    <row r="142" spans="1:23" s="540" customFormat="1" ht="21" x14ac:dyDescent="0.35">
      <c r="A142" s="153">
        <v>1</v>
      </c>
      <c r="B142" s="153" t="s">
        <v>232</v>
      </c>
      <c r="C142" s="153" t="s">
        <v>241</v>
      </c>
      <c r="D142" s="556" t="s">
        <v>242</v>
      </c>
      <c r="E142" s="557" t="str">
        <f t="shared" si="8"/>
        <v>NP</v>
      </c>
      <c r="F142" s="557" t="s">
        <v>739</v>
      </c>
      <c r="G142" s="564" t="s">
        <v>397</v>
      </c>
      <c r="H142" s="556">
        <v>3</v>
      </c>
      <c r="I142" s="556" t="s">
        <v>746</v>
      </c>
      <c r="J142" s="556" t="s">
        <v>401</v>
      </c>
      <c r="K142" s="556">
        <f t="shared" si="7"/>
        <v>2</v>
      </c>
      <c r="L142" s="556" t="str">
        <f t="shared" si="9"/>
        <v>NO</v>
      </c>
      <c r="M142" s="563" t="s">
        <v>304</v>
      </c>
      <c r="N142" s="553">
        <v>769</v>
      </c>
      <c r="O142" s="564" t="s">
        <v>743</v>
      </c>
      <c r="Q142"/>
      <c r="R142"/>
      <c r="S142"/>
      <c r="T142"/>
      <c r="U142"/>
      <c r="V142"/>
      <c r="W142"/>
    </row>
    <row r="143" spans="1:23" s="540" customFormat="1" ht="21" x14ac:dyDescent="0.35">
      <c r="A143" s="153">
        <v>1</v>
      </c>
      <c r="B143" s="153" t="s">
        <v>398</v>
      </c>
      <c r="C143" s="153" t="s">
        <v>234</v>
      </c>
      <c r="D143" s="556" t="s">
        <v>245</v>
      </c>
      <c r="E143" s="557" t="str">
        <f t="shared" si="8"/>
        <v>QL</v>
      </c>
      <c r="F143" s="557" t="s">
        <v>739</v>
      </c>
      <c r="G143" s="564" t="s">
        <v>395</v>
      </c>
      <c r="H143" s="556">
        <v>2</v>
      </c>
      <c r="I143" s="556" t="s">
        <v>746</v>
      </c>
      <c r="J143" s="556" t="s">
        <v>399</v>
      </c>
      <c r="K143" s="556">
        <f t="shared" si="7"/>
        <v>2</v>
      </c>
      <c r="L143" s="556" t="str">
        <f t="shared" si="9"/>
        <v>NO</v>
      </c>
      <c r="M143" s="563" t="s">
        <v>308</v>
      </c>
      <c r="N143" s="553">
        <v>1055</v>
      </c>
      <c r="O143" s="564" t="s">
        <v>744</v>
      </c>
      <c r="Q143"/>
      <c r="R143"/>
      <c r="S143"/>
      <c r="T143"/>
      <c r="U143"/>
      <c r="V143"/>
      <c r="W143"/>
    </row>
    <row r="144" spans="1:23" s="540" customFormat="1" ht="21" x14ac:dyDescent="0.35">
      <c r="A144" s="153">
        <v>2</v>
      </c>
      <c r="B144" s="153" t="s">
        <v>398</v>
      </c>
      <c r="C144" s="153" t="s">
        <v>244</v>
      </c>
      <c r="D144" s="556" t="s">
        <v>240</v>
      </c>
      <c r="E144" s="557" t="str">
        <f t="shared" si="8"/>
        <v>PZ</v>
      </c>
      <c r="F144" s="557" t="s">
        <v>738</v>
      </c>
      <c r="G144" s="564" t="s">
        <v>397</v>
      </c>
      <c r="H144" s="556">
        <v>2</v>
      </c>
      <c r="I144" s="556" t="s">
        <v>746</v>
      </c>
      <c r="J144" s="556" t="s">
        <v>396</v>
      </c>
      <c r="K144" s="556">
        <f t="shared" si="7"/>
        <v>1</v>
      </c>
      <c r="L144" s="556" t="str">
        <f t="shared" si="9"/>
        <v>NO</v>
      </c>
      <c r="M144" s="563" t="s">
        <v>307</v>
      </c>
      <c r="N144" s="553">
        <v>1468</v>
      </c>
      <c r="O144" s="564" t="s">
        <v>744</v>
      </c>
      <c r="Q144"/>
      <c r="R144"/>
      <c r="S144"/>
      <c r="T144"/>
      <c r="U144"/>
      <c r="V144"/>
      <c r="W144"/>
    </row>
    <row r="145" spans="1:23" s="540" customFormat="1" ht="21" x14ac:dyDescent="0.35">
      <c r="A145" s="153">
        <v>2</v>
      </c>
      <c r="B145" s="153" t="s">
        <v>246</v>
      </c>
      <c r="C145" s="153" t="s">
        <v>234</v>
      </c>
      <c r="D145" s="556" t="s">
        <v>245</v>
      </c>
      <c r="E145" s="557" t="str">
        <f t="shared" si="8"/>
        <v>QL</v>
      </c>
      <c r="F145" s="557" t="s">
        <v>259</v>
      </c>
      <c r="G145" s="564" t="s">
        <v>397</v>
      </c>
      <c r="H145" s="556">
        <v>5</v>
      </c>
      <c r="I145" s="556" t="s">
        <v>747</v>
      </c>
      <c r="J145" s="556" t="s">
        <v>401</v>
      </c>
      <c r="K145" s="556">
        <f t="shared" si="7"/>
        <v>1</v>
      </c>
      <c r="L145" s="556" t="str">
        <f t="shared" si="9"/>
        <v>NO</v>
      </c>
      <c r="M145" s="563" t="s">
        <v>313</v>
      </c>
      <c r="N145" s="553">
        <v>1261</v>
      </c>
      <c r="O145" s="564" t="s">
        <v>743</v>
      </c>
      <c r="Q145"/>
      <c r="R145"/>
      <c r="S145"/>
      <c r="T145"/>
      <c r="U145"/>
      <c r="V145"/>
      <c r="W145"/>
    </row>
    <row r="146" spans="1:23" s="540" customFormat="1" ht="21" x14ac:dyDescent="0.35">
      <c r="A146" s="153">
        <v>2</v>
      </c>
      <c r="B146" s="153" t="s">
        <v>398</v>
      </c>
      <c r="C146" s="153" t="s">
        <v>230</v>
      </c>
      <c r="D146" s="556" t="s">
        <v>252</v>
      </c>
      <c r="E146" s="557" t="str">
        <f t="shared" si="8"/>
        <v>VX</v>
      </c>
      <c r="F146" s="557" t="s">
        <v>259</v>
      </c>
      <c r="G146" s="564" t="s">
        <v>394</v>
      </c>
      <c r="H146" s="556">
        <v>5</v>
      </c>
      <c r="I146" s="556" t="s">
        <v>747</v>
      </c>
      <c r="J146" s="556" t="s">
        <v>396</v>
      </c>
      <c r="K146" s="556">
        <f t="shared" si="7"/>
        <v>1</v>
      </c>
      <c r="L146" s="556" t="str">
        <f t="shared" si="9"/>
        <v>NO</v>
      </c>
      <c r="M146" s="563" t="s">
        <v>304</v>
      </c>
      <c r="N146" s="553">
        <v>3631</v>
      </c>
      <c r="O146" s="564" t="s">
        <v>743</v>
      </c>
      <c r="Q146"/>
      <c r="R146"/>
      <c r="S146"/>
      <c r="T146"/>
      <c r="U146"/>
      <c r="V146"/>
      <c r="W146"/>
    </row>
    <row r="147" spans="1:23" s="540" customFormat="1" ht="21" x14ac:dyDescent="0.35">
      <c r="A147" s="153">
        <v>2</v>
      </c>
      <c r="B147" s="153" t="s">
        <v>398</v>
      </c>
      <c r="C147" s="153" t="s">
        <v>249</v>
      </c>
      <c r="D147" s="556" t="s">
        <v>242</v>
      </c>
      <c r="E147" s="557" t="str">
        <f t="shared" si="8"/>
        <v>NP</v>
      </c>
      <c r="F147" s="557" t="s">
        <v>738</v>
      </c>
      <c r="G147" s="564" t="s">
        <v>397</v>
      </c>
      <c r="H147" s="556">
        <v>3</v>
      </c>
      <c r="I147" s="556" t="s">
        <v>746</v>
      </c>
      <c r="J147" s="556" t="s">
        <v>398</v>
      </c>
      <c r="K147" s="556">
        <f t="shared" si="7"/>
        <v>1</v>
      </c>
      <c r="L147" s="556" t="str">
        <f t="shared" si="9"/>
        <v>NO</v>
      </c>
      <c r="M147" s="563" t="s">
        <v>307</v>
      </c>
      <c r="N147" s="553">
        <v>1095</v>
      </c>
      <c r="O147" s="564" t="s">
        <v>743</v>
      </c>
      <c r="Q147"/>
      <c r="R147"/>
      <c r="S147"/>
      <c r="T147"/>
      <c r="U147"/>
      <c r="V147"/>
      <c r="W147"/>
    </row>
    <row r="148" spans="1:23" s="540" customFormat="1" ht="21" x14ac:dyDescent="0.35">
      <c r="A148" s="153">
        <v>1</v>
      </c>
      <c r="B148" s="153" t="s">
        <v>232</v>
      </c>
      <c r="C148" s="153" t="s">
        <v>234</v>
      </c>
      <c r="D148" s="556" t="s">
        <v>1</v>
      </c>
      <c r="E148" s="557" t="str">
        <f t="shared" si="8"/>
        <v>SU</v>
      </c>
      <c r="F148" s="557" t="s">
        <v>739</v>
      </c>
      <c r="G148" s="564" t="s">
        <v>397</v>
      </c>
      <c r="H148" s="556">
        <v>3</v>
      </c>
      <c r="I148" s="556" t="s">
        <v>746</v>
      </c>
      <c r="J148" s="556" t="s">
        <v>398</v>
      </c>
      <c r="K148" s="556">
        <f t="shared" si="7"/>
        <v>2</v>
      </c>
      <c r="L148" s="556" t="str">
        <f t="shared" si="9"/>
        <v>NO</v>
      </c>
      <c r="M148" s="563" t="s">
        <v>304</v>
      </c>
      <c r="N148" s="553">
        <v>391</v>
      </c>
      <c r="O148" s="564" t="s">
        <v>744</v>
      </c>
      <c r="Q148"/>
      <c r="R148"/>
      <c r="S148"/>
      <c r="T148"/>
      <c r="U148"/>
      <c r="V148"/>
      <c r="W148"/>
    </row>
    <row r="149" spans="1:23" s="540" customFormat="1" ht="21" x14ac:dyDescent="0.35">
      <c r="A149" s="153">
        <v>1</v>
      </c>
      <c r="B149" s="153" t="s">
        <v>238</v>
      </c>
      <c r="C149" s="153" t="s">
        <v>228</v>
      </c>
      <c r="D149" s="556" t="s">
        <v>252</v>
      </c>
      <c r="E149" s="557" t="str">
        <f t="shared" si="8"/>
        <v>VX</v>
      </c>
      <c r="F149" s="557" t="s">
        <v>259</v>
      </c>
      <c r="G149" s="564" t="s">
        <v>397</v>
      </c>
      <c r="H149" s="556">
        <v>4</v>
      </c>
      <c r="I149" s="556" t="s">
        <v>747</v>
      </c>
      <c r="J149" s="556" t="s">
        <v>402</v>
      </c>
      <c r="K149" s="556">
        <f t="shared" si="7"/>
        <v>2</v>
      </c>
      <c r="L149" s="556" t="str">
        <f t="shared" si="9"/>
        <v>NO</v>
      </c>
      <c r="M149" s="563" t="s">
        <v>313</v>
      </c>
      <c r="N149" s="553">
        <v>401</v>
      </c>
      <c r="O149" s="564" t="s">
        <v>743</v>
      </c>
      <c r="Q149"/>
      <c r="R149"/>
      <c r="S149"/>
      <c r="T149"/>
      <c r="U149"/>
      <c r="V149"/>
      <c r="W149"/>
    </row>
    <row r="150" spans="1:23" s="540" customFormat="1" ht="21" x14ac:dyDescent="0.35">
      <c r="A150" s="153">
        <v>3</v>
      </c>
      <c r="B150" s="153" t="s">
        <v>225</v>
      </c>
      <c r="C150" s="153" t="s">
        <v>241</v>
      </c>
      <c r="D150" s="556" t="s">
        <v>235</v>
      </c>
      <c r="E150" s="557" t="str">
        <f t="shared" si="8"/>
        <v>KM</v>
      </c>
      <c r="F150" s="557" t="s">
        <v>739</v>
      </c>
      <c r="G150" s="564" t="s">
        <v>397</v>
      </c>
      <c r="H150" s="556">
        <v>3</v>
      </c>
      <c r="I150" s="556" t="s">
        <v>746</v>
      </c>
      <c r="J150" s="556" t="s">
        <v>399</v>
      </c>
      <c r="K150" s="556">
        <f t="shared" si="7"/>
        <v>0</v>
      </c>
      <c r="L150" s="556" t="str">
        <f t="shared" si="9"/>
        <v>YES</v>
      </c>
      <c r="M150" s="563" t="s">
        <v>304</v>
      </c>
      <c r="N150" s="553">
        <v>2923</v>
      </c>
      <c r="O150" s="564" t="s">
        <v>743</v>
      </c>
      <c r="Q150"/>
      <c r="R150"/>
      <c r="S150"/>
      <c r="T150"/>
      <c r="U150"/>
      <c r="V150"/>
      <c r="W150"/>
    </row>
    <row r="151" spans="1:23" s="540" customFormat="1" ht="21" x14ac:dyDescent="0.35">
      <c r="A151" s="153">
        <v>1</v>
      </c>
      <c r="B151" s="153" t="s">
        <v>259</v>
      </c>
      <c r="C151" s="153" t="s">
        <v>236</v>
      </c>
      <c r="D151" s="556" t="s">
        <v>248</v>
      </c>
      <c r="E151" s="557" t="str">
        <f t="shared" si="8"/>
        <v>MT</v>
      </c>
      <c r="F151" s="557" t="s">
        <v>738</v>
      </c>
      <c r="G151" s="564" t="s">
        <v>395</v>
      </c>
      <c r="H151" s="556">
        <v>4</v>
      </c>
      <c r="I151" s="556" t="s">
        <v>747</v>
      </c>
      <c r="J151" s="556" t="s">
        <v>400</v>
      </c>
      <c r="K151" s="556">
        <f t="shared" si="7"/>
        <v>2</v>
      </c>
      <c r="L151" s="556" t="str">
        <f t="shared" si="9"/>
        <v>NO</v>
      </c>
      <c r="M151" s="563" t="s">
        <v>310</v>
      </c>
      <c r="N151" s="553">
        <v>1855</v>
      </c>
      <c r="O151" s="564" t="s">
        <v>744</v>
      </c>
      <c r="Q151"/>
      <c r="R151"/>
      <c r="S151"/>
      <c r="T151"/>
      <c r="U151"/>
      <c r="V151"/>
      <c r="W151"/>
    </row>
    <row r="152" spans="1:23" s="540" customFormat="1" ht="21" x14ac:dyDescent="0.35">
      <c r="A152" s="153">
        <v>2</v>
      </c>
      <c r="B152" s="153" t="s">
        <v>259</v>
      </c>
      <c r="C152" s="153" t="s">
        <v>234</v>
      </c>
      <c r="D152" s="556" t="s">
        <v>255</v>
      </c>
      <c r="E152" s="557" t="str">
        <f t="shared" si="8"/>
        <v>BW</v>
      </c>
      <c r="F152" s="557" t="s">
        <v>739</v>
      </c>
      <c r="G152" s="564" t="s">
        <v>397</v>
      </c>
      <c r="H152" s="556">
        <v>5</v>
      </c>
      <c r="I152" s="556" t="s">
        <v>747</v>
      </c>
      <c r="J152" s="556" t="s">
        <v>398</v>
      </c>
      <c r="K152" s="556">
        <f t="shared" si="7"/>
        <v>1</v>
      </c>
      <c r="L152" s="556" t="str">
        <f t="shared" si="9"/>
        <v>NO</v>
      </c>
      <c r="M152" s="563" t="s">
        <v>304</v>
      </c>
      <c r="N152" s="553">
        <v>726</v>
      </c>
      <c r="O152" s="564" t="s">
        <v>744</v>
      </c>
      <c r="Q152"/>
      <c r="R152"/>
      <c r="S152"/>
      <c r="T152"/>
      <c r="U152"/>
      <c r="V152"/>
      <c r="W152"/>
    </row>
    <row r="153" spans="1:23" s="540" customFormat="1" ht="21" x14ac:dyDescent="0.35">
      <c r="A153" s="153">
        <v>1</v>
      </c>
      <c r="B153" s="153" t="s">
        <v>232</v>
      </c>
      <c r="C153" s="153" t="s">
        <v>253</v>
      </c>
      <c r="D153" s="556" t="s">
        <v>248</v>
      </c>
      <c r="E153" s="557" t="str">
        <f t="shared" si="8"/>
        <v>MT</v>
      </c>
      <c r="F153" s="557" t="s">
        <v>738</v>
      </c>
      <c r="G153" s="564" t="s">
        <v>395</v>
      </c>
      <c r="H153" s="556">
        <v>3</v>
      </c>
      <c r="I153" s="556" t="s">
        <v>746</v>
      </c>
      <c r="J153" s="556" t="s">
        <v>402</v>
      </c>
      <c r="K153" s="556">
        <f t="shared" si="7"/>
        <v>2</v>
      </c>
      <c r="L153" s="556" t="str">
        <f t="shared" si="9"/>
        <v>NO</v>
      </c>
      <c r="M153" s="563" t="s">
        <v>307</v>
      </c>
      <c r="N153" s="553">
        <v>1712</v>
      </c>
      <c r="O153" s="564" t="s">
        <v>744</v>
      </c>
      <c r="Q153"/>
      <c r="R153"/>
      <c r="S153"/>
      <c r="T153"/>
      <c r="U153"/>
      <c r="V153"/>
      <c r="W153"/>
    </row>
    <row r="154" spans="1:23" s="540" customFormat="1" ht="21" x14ac:dyDescent="0.35">
      <c r="A154" s="153">
        <v>1</v>
      </c>
      <c r="B154" s="153" t="s">
        <v>225</v>
      </c>
      <c r="C154" s="153" t="s">
        <v>230</v>
      </c>
      <c r="D154" s="556" t="s">
        <v>252</v>
      </c>
      <c r="E154" s="557" t="str">
        <f t="shared" si="8"/>
        <v>VX</v>
      </c>
      <c r="F154" s="557" t="s">
        <v>259</v>
      </c>
      <c r="G154" s="564" t="s">
        <v>394</v>
      </c>
      <c r="H154" s="556">
        <v>3</v>
      </c>
      <c r="I154" s="556" t="s">
        <v>746</v>
      </c>
      <c r="J154" s="556" t="s">
        <v>396</v>
      </c>
      <c r="K154" s="556">
        <f t="shared" si="7"/>
        <v>2</v>
      </c>
      <c r="L154" s="556" t="str">
        <f t="shared" si="9"/>
        <v>NO</v>
      </c>
      <c r="M154" s="563" t="s">
        <v>307</v>
      </c>
      <c r="N154" s="553">
        <v>2374</v>
      </c>
      <c r="O154" s="564" t="s">
        <v>743</v>
      </c>
      <c r="Q154"/>
      <c r="R154"/>
      <c r="S154"/>
      <c r="T154"/>
      <c r="U154"/>
      <c r="V154"/>
      <c r="W154"/>
    </row>
    <row r="155" spans="1:23" s="540" customFormat="1" ht="21" x14ac:dyDescent="0.35">
      <c r="A155" s="153">
        <v>3</v>
      </c>
      <c r="B155" s="153" t="s">
        <v>225</v>
      </c>
      <c r="C155" s="153" t="s">
        <v>230</v>
      </c>
      <c r="D155" s="556" t="s">
        <v>3</v>
      </c>
      <c r="E155" s="557" t="str">
        <f t="shared" si="8"/>
        <v>MA</v>
      </c>
      <c r="F155" s="557" t="s">
        <v>259</v>
      </c>
      <c r="G155" s="564" t="s">
        <v>395</v>
      </c>
      <c r="H155" s="556">
        <v>4</v>
      </c>
      <c r="I155" s="556" t="s">
        <v>747</v>
      </c>
      <c r="J155" s="556" t="s">
        <v>401</v>
      </c>
      <c r="K155" s="556">
        <f t="shared" si="7"/>
        <v>0</v>
      </c>
      <c r="L155" s="556" t="str">
        <f t="shared" si="9"/>
        <v>YES</v>
      </c>
      <c r="M155" s="563" t="s">
        <v>310</v>
      </c>
      <c r="N155" s="553">
        <v>2852</v>
      </c>
      <c r="O155" s="564" t="s">
        <v>743</v>
      </c>
      <c r="Q155"/>
      <c r="R155"/>
      <c r="S155"/>
      <c r="T155"/>
      <c r="U155"/>
      <c r="V155"/>
      <c r="W155"/>
    </row>
    <row r="156" spans="1:23" s="540" customFormat="1" ht="21" x14ac:dyDescent="0.35">
      <c r="A156" s="153">
        <v>3</v>
      </c>
      <c r="B156" s="153" t="s">
        <v>225</v>
      </c>
      <c r="C156" s="153" t="s">
        <v>253</v>
      </c>
      <c r="D156" s="556" t="s">
        <v>252</v>
      </c>
      <c r="E156" s="557" t="str">
        <f t="shared" si="8"/>
        <v>VX</v>
      </c>
      <c r="F156" s="557" t="s">
        <v>259</v>
      </c>
      <c r="G156" s="564" t="s">
        <v>397</v>
      </c>
      <c r="H156" s="556">
        <v>4</v>
      </c>
      <c r="I156" s="556" t="s">
        <v>747</v>
      </c>
      <c r="J156" s="556" t="s">
        <v>396</v>
      </c>
      <c r="K156" s="556">
        <f t="shared" si="7"/>
        <v>0</v>
      </c>
      <c r="L156" s="556" t="str">
        <f t="shared" si="9"/>
        <v>YES</v>
      </c>
      <c r="M156" s="563" t="s">
        <v>308</v>
      </c>
      <c r="N156" s="553">
        <v>3309</v>
      </c>
      <c r="O156" s="564" t="s">
        <v>744</v>
      </c>
      <c r="Q156"/>
      <c r="R156"/>
      <c r="S156"/>
      <c r="T156"/>
      <c r="U156"/>
      <c r="V156"/>
      <c r="W156"/>
    </row>
    <row r="157" spans="1:23" s="540" customFormat="1" ht="21" x14ac:dyDescent="0.35">
      <c r="A157" s="153">
        <v>1</v>
      </c>
      <c r="B157" s="153" t="s">
        <v>238</v>
      </c>
      <c r="C157" s="153" t="s">
        <v>230</v>
      </c>
      <c r="D157" s="556" t="s">
        <v>1</v>
      </c>
      <c r="E157" s="557" t="str">
        <f t="shared" si="8"/>
        <v>SU</v>
      </c>
      <c r="F157" s="557" t="s">
        <v>738</v>
      </c>
      <c r="G157" s="564" t="s">
        <v>397</v>
      </c>
      <c r="H157" s="556">
        <v>3</v>
      </c>
      <c r="I157" s="556" t="s">
        <v>746</v>
      </c>
      <c r="J157" s="556" t="s">
        <v>400</v>
      </c>
      <c r="K157" s="556">
        <f t="shared" si="7"/>
        <v>2</v>
      </c>
      <c r="L157" s="556" t="str">
        <f t="shared" si="9"/>
        <v>NO</v>
      </c>
      <c r="M157" s="563" t="s">
        <v>313</v>
      </c>
      <c r="N157" s="553">
        <v>3382</v>
      </c>
      <c r="O157" s="564" t="s">
        <v>744</v>
      </c>
      <c r="Q157"/>
      <c r="R157"/>
      <c r="S157"/>
      <c r="T157"/>
      <c r="U157"/>
      <c r="V157"/>
      <c r="W157"/>
    </row>
    <row r="158" spans="1:23" s="540" customFormat="1" ht="21" x14ac:dyDescent="0.35">
      <c r="A158" s="153">
        <v>1</v>
      </c>
      <c r="B158" s="153" t="s">
        <v>238</v>
      </c>
      <c r="C158" s="153" t="s">
        <v>230</v>
      </c>
      <c r="D158" s="556" t="s">
        <v>252</v>
      </c>
      <c r="E158" s="557" t="str">
        <f t="shared" si="8"/>
        <v>VX</v>
      </c>
      <c r="F158" s="557" t="s">
        <v>739</v>
      </c>
      <c r="G158" s="564" t="s">
        <v>397</v>
      </c>
      <c r="H158" s="556">
        <v>3</v>
      </c>
      <c r="I158" s="556" t="s">
        <v>746</v>
      </c>
      <c r="J158" s="556" t="s">
        <v>396</v>
      </c>
      <c r="K158" s="556">
        <f t="shared" si="7"/>
        <v>2</v>
      </c>
      <c r="L158" s="556" t="str">
        <f t="shared" si="9"/>
        <v>NO</v>
      </c>
      <c r="M158" s="563" t="s">
        <v>307</v>
      </c>
      <c r="N158" s="553">
        <v>2326</v>
      </c>
      <c r="O158" s="564" t="s">
        <v>743</v>
      </c>
      <c r="Q158"/>
      <c r="R158"/>
      <c r="S158"/>
      <c r="T158"/>
      <c r="U158"/>
      <c r="V158"/>
      <c r="W158"/>
    </row>
    <row r="159" spans="1:23" s="540" customFormat="1" ht="21" x14ac:dyDescent="0.35">
      <c r="A159" s="153">
        <v>1</v>
      </c>
      <c r="B159" s="153" t="s">
        <v>246</v>
      </c>
      <c r="C159" s="153" t="s">
        <v>228</v>
      </c>
      <c r="D159" s="556" t="s">
        <v>3</v>
      </c>
      <c r="E159" s="557" t="str">
        <f t="shared" si="8"/>
        <v>MA</v>
      </c>
      <c r="F159" s="557" t="s">
        <v>259</v>
      </c>
      <c r="G159" s="564" t="s">
        <v>395</v>
      </c>
      <c r="H159" s="556">
        <v>3</v>
      </c>
      <c r="I159" s="556" t="s">
        <v>746</v>
      </c>
      <c r="J159" s="556" t="s">
        <v>401</v>
      </c>
      <c r="K159" s="556">
        <f t="shared" si="7"/>
        <v>2</v>
      </c>
      <c r="L159" s="556" t="str">
        <f t="shared" si="9"/>
        <v>NO</v>
      </c>
      <c r="M159" s="563" t="s">
        <v>304</v>
      </c>
      <c r="N159" s="553">
        <v>879</v>
      </c>
      <c r="O159" s="564" t="s">
        <v>744</v>
      </c>
      <c r="Q159"/>
      <c r="R159"/>
      <c r="S159"/>
      <c r="T159"/>
      <c r="U159"/>
      <c r="V159"/>
      <c r="W159"/>
    </row>
    <row r="160" spans="1:23" s="540" customFormat="1" ht="21" x14ac:dyDescent="0.35">
      <c r="A160" s="153">
        <v>1</v>
      </c>
      <c r="B160" s="153" t="s">
        <v>246</v>
      </c>
      <c r="C160" s="153" t="s">
        <v>228</v>
      </c>
      <c r="D160" s="556" t="s">
        <v>255</v>
      </c>
      <c r="E160" s="557" t="str">
        <f t="shared" si="8"/>
        <v>BW</v>
      </c>
      <c r="F160" s="557" t="s">
        <v>738</v>
      </c>
      <c r="G160" s="564" t="s">
        <v>397</v>
      </c>
      <c r="H160" s="556">
        <v>2</v>
      </c>
      <c r="I160" s="556" t="s">
        <v>746</v>
      </c>
      <c r="J160" s="556" t="s">
        <v>396</v>
      </c>
      <c r="K160" s="556">
        <f t="shared" si="7"/>
        <v>2</v>
      </c>
      <c r="L160" s="556" t="str">
        <f t="shared" si="9"/>
        <v>NO</v>
      </c>
      <c r="M160" s="563" t="s">
        <v>307</v>
      </c>
      <c r="N160" s="553">
        <v>3693</v>
      </c>
      <c r="O160" s="564" t="s">
        <v>744</v>
      </c>
      <c r="Q160"/>
      <c r="R160"/>
      <c r="S160"/>
      <c r="T160"/>
      <c r="U160"/>
      <c r="V160"/>
      <c r="W160"/>
    </row>
    <row r="161" spans="1:23" s="540" customFormat="1" ht="21" x14ac:dyDescent="0.35">
      <c r="A161" s="153">
        <v>2</v>
      </c>
      <c r="B161" s="153" t="s">
        <v>246</v>
      </c>
      <c r="C161" s="153" t="s">
        <v>236</v>
      </c>
      <c r="D161" s="556" t="s">
        <v>248</v>
      </c>
      <c r="E161" s="557" t="str">
        <f t="shared" si="8"/>
        <v>MT</v>
      </c>
      <c r="F161" s="557" t="s">
        <v>739</v>
      </c>
      <c r="G161" s="564" t="s">
        <v>397</v>
      </c>
      <c r="H161" s="556">
        <v>2</v>
      </c>
      <c r="I161" s="556" t="s">
        <v>746</v>
      </c>
      <c r="J161" s="556" t="s">
        <v>398</v>
      </c>
      <c r="K161" s="556">
        <f t="shared" si="7"/>
        <v>1</v>
      </c>
      <c r="L161" s="556" t="str">
        <f t="shared" si="9"/>
        <v>NO</v>
      </c>
      <c r="M161" s="563" t="s">
        <v>304</v>
      </c>
      <c r="N161" s="553">
        <v>349</v>
      </c>
      <c r="O161" s="564" t="s">
        <v>743</v>
      </c>
      <c r="Q161"/>
      <c r="R161"/>
      <c r="S161"/>
      <c r="T161"/>
      <c r="U161"/>
      <c r="V161"/>
      <c r="W161"/>
    </row>
    <row r="162" spans="1:23" s="540" customFormat="1" ht="21" x14ac:dyDescent="0.35">
      <c r="A162" s="153">
        <v>3</v>
      </c>
      <c r="B162" s="153" t="s">
        <v>246</v>
      </c>
      <c r="C162" s="153" t="s">
        <v>226</v>
      </c>
      <c r="D162" s="556" t="s">
        <v>229</v>
      </c>
      <c r="E162" s="557" t="str">
        <f t="shared" si="8"/>
        <v>TH</v>
      </c>
      <c r="F162" s="557" t="s">
        <v>739</v>
      </c>
      <c r="G162" s="564" t="s">
        <v>397</v>
      </c>
      <c r="H162" s="556">
        <v>5</v>
      </c>
      <c r="I162" s="556" t="s">
        <v>747</v>
      </c>
      <c r="J162" s="556" t="s">
        <v>402</v>
      </c>
      <c r="K162" s="556">
        <f t="shared" si="7"/>
        <v>0</v>
      </c>
      <c r="L162" s="556" t="str">
        <f t="shared" si="9"/>
        <v>YES</v>
      </c>
      <c r="M162" s="563" t="s">
        <v>308</v>
      </c>
      <c r="N162" s="553">
        <v>3127</v>
      </c>
      <c r="O162" s="564" t="s">
        <v>744</v>
      </c>
      <c r="Q162"/>
      <c r="R162"/>
      <c r="S162"/>
      <c r="T162"/>
      <c r="U162"/>
      <c r="V162"/>
      <c r="W162"/>
    </row>
    <row r="163" spans="1:23" s="540" customFormat="1" ht="21" x14ac:dyDescent="0.35">
      <c r="A163" s="153">
        <v>1</v>
      </c>
      <c r="B163" s="153" t="s">
        <v>227</v>
      </c>
      <c r="C163" s="153" t="s">
        <v>257</v>
      </c>
      <c r="D163" s="556" t="s">
        <v>235</v>
      </c>
      <c r="E163" s="557" t="str">
        <f t="shared" si="8"/>
        <v>KM</v>
      </c>
      <c r="F163" s="557" t="s">
        <v>738</v>
      </c>
      <c r="G163" s="564" t="s">
        <v>395</v>
      </c>
      <c r="H163" s="556">
        <v>2</v>
      </c>
      <c r="I163" s="556" t="s">
        <v>746</v>
      </c>
      <c r="J163" s="556" t="s">
        <v>402</v>
      </c>
      <c r="K163" s="556">
        <f t="shared" si="7"/>
        <v>2</v>
      </c>
      <c r="L163" s="556" t="str">
        <f t="shared" si="9"/>
        <v>NO</v>
      </c>
      <c r="M163" s="563" t="s">
        <v>310</v>
      </c>
      <c r="N163" s="553">
        <v>1240</v>
      </c>
      <c r="O163" s="564" t="s">
        <v>744</v>
      </c>
      <c r="Q163"/>
      <c r="R163"/>
      <c r="S163"/>
      <c r="T163"/>
      <c r="U163"/>
      <c r="V163"/>
      <c r="W163"/>
    </row>
    <row r="164" spans="1:23" s="540" customFormat="1" ht="21" x14ac:dyDescent="0.35">
      <c r="A164" s="153">
        <v>2</v>
      </c>
      <c r="B164" s="153" t="s">
        <v>258</v>
      </c>
      <c r="C164" s="153" t="s">
        <v>257</v>
      </c>
      <c r="D164" s="556" t="s">
        <v>252</v>
      </c>
      <c r="E164" s="557" t="str">
        <f t="shared" si="8"/>
        <v>VX</v>
      </c>
      <c r="F164" s="557" t="s">
        <v>259</v>
      </c>
      <c r="G164" s="564" t="s">
        <v>395</v>
      </c>
      <c r="H164" s="556">
        <v>2</v>
      </c>
      <c r="I164" s="556" t="s">
        <v>746</v>
      </c>
      <c r="J164" s="556" t="s">
        <v>399</v>
      </c>
      <c r="K164" s="556">
        <f t="shared" si="7"/>
        <v>1</v>
      </c>
      <c r="L164" s="556" t="str">
        <f t="shared" si="9"/>
        <v>NO</v>
      </c>
      <c r="M164" s="563" t="s">
        <v>313</v>
      </c>
      <c r="N164" s="553">
        <v>458</v>
      </c>
      <c r="O164" s="564" t="s">
        <v>743</v>
      </c>
      <c r="Q164"/>
      <c r="R164"/>
      <c r="S164"/>
      <c r="T164"/>
      <c r="U164"/>
      <c r="V164"/>
      <c r="W164"/>
    </row>
    <row r="165" spans="1:23" s="540" customFormat="1" ht="21" x14ac:dyDescent="0.35">
      <c r="A165" s="153">
        <v>3</v>
      </c>
      <c r="B165" s="153" t="s">
        <v>258</v>
      </c>
      <c r="C165" s="153" t="s">
        <v>230</v>
      </c>
      <c r="D165" s="556" t="s">
        <v>245</v>
      </c>
      <c r="E165" s="557" t="str">
        <f t="shared" si="8"/>
        <v>QL</v>
      </c>
      <c r="F165" s="557" t="s">
        <v>738</v>
      </c>
      <c r="G165" s="564" t="s">
        <v>394</v>
      </c>
      <c r="H165" s="556">
        <v>2</v>
      </c>
      <c r="I165" s="556" t="s">
        <v>746</v>
      </c>
      <c r="J165" s="556" t="s">
        <v>400</v>
      </c>
      <c r="K165" s="556">
        <f t="shared" si="7"/>
        <v>0</v>
      </c>
      <c r="L165" s="556" t="str">
        <f t="shared" si="9"/>
        <v>YES</v>
      </c>
      <c r="M165" s="563" t="s">
        <v>308</v>
      </c>
      <c r="N165" s="553">
        <v>1328</v>
      </c>
      <c r="O165" s="564" t="s">
        <v>744</v>
      </c>
      <c r="Q165"/>
      <c r="R165"/>
      <c r="S165"/>
      <c r="T165"/>
      <c r="U165"/>
      <c r="V165"/>
      <c r="W165"/>
    </row>
    <row r="166" spans="1:23" s="540" customFormat="1" ht="21" x14ac:dyDescent="0.35">
      <c r="A166" s="153">
        <v>2</v>
      </c>
      <c r="B166" s="153" t="s">
        <v>232</v>
      </c>
      <c r="C166" s="153" t="s">
        <v>230</v>
      </c>
      <c r="D166" s="556" t="s">
        <v>245</v>
      </c>
      <c r="E166" s="557" t="str">
        <f t="shared" si="8"/>
        <v>QL</v>
      </c>
      <c r="F166" s="557" t="s">
        <v>739</v>
      </c>
      <c r="G166" s="564" t="s">
        <v>395</v>
      </c>
      <c r="H166" s="556">
        <v>3</v>
      </c>
      <c r="I166" s="556" t="s">
        <v>746</v>
      </c>
      <c r="J166" s="556" t="s">
        <v>398</v>
      </c>
      <c r="K166" s="556">
        <f t="shared" si="7"/>
        <v>1</v>
      </c>
      <c r="L166" s="556" t="str">
        <f t="shared" si="9"/>
        <v>NO</v>
      </c>
      <c r="M166" s="563" t="s">
        <v>307</v>
      </c>
      <c r="N166" s="553">
        <v>2053</v>
      </c>
      <c r="O166" s="564" t="s">
        <v>744</v>
      </c>
      <c r="Q166"/>
      <c r="R166"/>
      <c r="S166"/>
      <c r="T166"/>
      <c r="U166"/>
      <c r="V166"/>
      <c r="W166"/>
    </row>
    <row r="167" spans="1:23" s="540" customFormat="1" ht="21" x14ac:dyDescent="0.35">
      <c r="A167" s="153">
        <v>2</v>
      </c>
      <c r="B167" s="153" t="s">
        <v>225</v>
      </c>
      <c r="C167" s="153" t="s">
        <v>226</v>
      </c>
      <c r="D167" s="556" t="s">
        <v>229</v>
      </c>
      <c r="E167" s="557" t="str">
        <f t="shared" si="8"/>
        <v>TH</v>
      </c>
      <c r="F167" s="557" t="s">
        <v>738</v>
      </c>
      <c r="G167" s="564" t="s">
        <v>394</v>
      </c>
      <c r="H167" s="556">
        <v>3</v>
      </c>
      <c r="I167" s="556" t="s">
        <v>746</v>
      </c>
      <c r="J167" s="556" t="s">
        <v>398</v>
      </c>
      <c r="K167" s="556">
        <f t="shared" si="7"/>
        <v>1</v>
      </c>
      <c r="L167" s="556" t="str">
        <f t="shared" si="9"/>
        <v>NO</v>
      </c>
      <c r="M167" s="563" t="s">
        <v>308</v>
      </c>
      <c r="N167" s="553">
        <v>3663</v>
      </c>
      <c r="O167" s="564" t="s">
        <v>743</v>
      </c>
      <c r="Q167"/>
      <c r="R167"/>
      <c r="S167"/>
      <c r="T167"/>
      <c r="U167"/>
      <c r="V167"/>
      <c r="W167"/>
    </row>
    <row r="168" spans="1:23" s="540" customFormat="1" ht="21" x14ac:dyDescent="0.35">
      <c r="A168" s="153">
        <v>2</v>
      </c>
      <c r="B168" s="153" t="s">
        <v>225</v>
      </c>
      <c r="C168" s="153" t="s">
        <v>230</v>
      </c>
      <c r="D168" s="556" t="s">
        <v>3</v>
      </c>
      <c r="E168" s="557" t="str">
        <f t="shared" si="8"/>
        <v>MA</v>
      </c>
      <c r="F168" s="557" t="s">
        <v>738</v>
      </c>
      <c r="G168" s="564" t="s">
        <v>394</v>
      </c>
      <c r="H168" s="556">
        <v>4</v>
      </c>
      <c r="I168" s="556" t="s">
        <v>747</v>
      </c>
      <c r="J168" s="556" t="s">
        <v>396</v>
      </c>
      <c r="K168" s="556">
        <f t="shared" si="7"/>
        <v>1</v>
      </c>
      <c r="L168" s="556" t="str">
        <f t="shared" si="9"/>
        <v>NO</v>
      </c>
      <c r="M168" s="563" t="s">
        <v>307</v>
      </c>
      <c r="N168" s="553">
        <v>515</v>
      </c>
      <c r="O168" s="564" t="s">
        <v>743</v>
      </c>
      <c r="Q168"/>
      <c r="R168"/>
      <c r="S168"/>
      <c r="T168"/>
      <c r="U168"/>
      <c r="V168"/>
      <c r="W168"/>
    </row>
    <row r="169" spans="1:23" s="540" customFormat="1" ht="21" x14ac:dyDescent="0.35">
      <c r="A169" s="153">
        <v>1</v>
      </c>
      <c r="B169" s="153" t="s">
        <v>238</v>
      </c>
      <c r="C169" s="153" t="s">
        <v>257</v>
      </c>
      <c r="D169" s="556" t="s">
        <v>242</v>
      </c>
      <c r="E169" s="557" t="str">
        <f t="shared" si="8"/>
        <v>NP</v>
      </c>
      <c r="F169" s="557" t="s">
        <v>738</v>
      </c>
      <c r="G169" s="564" t="s">
        <v>397</v>
      </c>
      <c r="H169" s="556">
        <v>3</v>
      </c>
      <c r="I169" s="556" t="s">
        <v>746</v>
      </c>
      <c r="J169" s="556" t="s">
        <v>401</v>
      </c>
      <c r="K169" s="556">
        <f t="shared" si="7"/>
        <v>2</v>
      </c>
      <c r="L169" s="556" t="str">
        <f t="shared" si="9"/>
        <v>NO</v>
      </c>
      <c r="M169" s="563" t="s">
        <v>308</v>
      </c>
      <c r="N169" s="553">
        <v>572</v>
      </c>
      <c r="O169" s="564" t="s">
        <v>744</v>
      </c>
      <c r="Q169"/>
      <c r="R169"/>
      <c r="S169"/>
      <c r="T169"/>
      <c r="U169"/>
      <c r="V169"/>
      <c r="W169"/>
    </row>
    <row r="170" spans="1:23" s="540" customFormat="1" ht="21" x14ac:dyDescent="0.35">
      <c r="A170" s="153">
        <v>1</v>
      </c>
      <c r="B170" s="153" t="s">
        <v>227</v>
      </c>
      <c r="C170" s="153" t="s">
        <v>244</v>
      </c>
      <c r="D170" s="556" t="s">
        <v>240</v>
      </c>
      <c r="E170" s="557" t="str">
        <f t="shared" si="8"/>
        <v>PZ</v>
      </c>
      <c r="F170" s="557" t="s">
        <v>738</v>
      </c>
      <c r="G170" s="564" t="s">
        <v>395</v>
      </c>
      <c r="H170" s="556">
        <v>3</v>
      </c>
      <c r="I170" s="556" t="s">
        <v>746</v>
      </c>
      <c r="J170" s="556" t="s">
        <v>396</v>
      </c>
      <c r="K170" s="556">
        <f t="shared" si="7"/>
        <v>2</v>
      </c>
      <c r="L170" s="556" t="str">
        <f t="shared" si="9"/>
        <v>NO</v>
      </c>
      <c r="M170" s="563" t="s">
        <v>313</v>
      </c>
      <c r="N170" s="553">
        <v>1670</v>
      </c>
      <c r="O170" s="564" t="s">
        <v>744</v>
      </c>
      <c r="Q170"/>
      <c r="R170"/>
      <c r="S170"/>
      <c r="T170"/>
      <c r="U170"/>
      <c r="V170"/>
      <c r="W170"/>
    </row>
    <row r="171" spans="1:23" s="540" customFormat="1" ht="21" x14ac:dyDescent="0.35">
      <c r="A171" s="153">
        <v>1</v>
      </c>
      <c r="B171" s="153" t="s">
        <v>398</v>
      </c>
      <c r="C171" s="153" t="s">
        <v>226</v>
      </c>
      <c r="D171" s="556" t="s">
        <v>2</v>
      </c>
      <c r="E171" s="557" t="str">
        <f t="shared" si="8"/>
        <v>JN</v>
      </c>
      <c r="F171" s="557" t="s">
        <v>738</v>
      </c>
      <c r="G171" s="564" t="s">
        <v>397</v>
      </c>
      <c r="H171" s="556">
        <v>2</v>
      </c>
      <c r="I171" s="556" t="s">
        <v>746</v>
      </c>
      <c r="J171" s="556" t="s">
        <v>401</v>
      </c>
      <c r="K171" s="556">
        <f t="shared" si="7"/>
        <v>2</v>
      </c>
      <c r="L171" s="556" t="str">
        <f t="shared" si="9"/>
        <v>NO</v>
      </c>
      <c r="M171" s="563" t="s">
        <v>304</v>
      </c>
      <c r="N171" s="553">
        <v>1847</v>
      </c>
      <c r="O171" s="564" t="s">
        <v>743</v>
      </c>
      <c r="Q171"/>
      <c r="R171"/>
      <c r="S171"/>
      <c r="T171"/>
      <c r="U171"/>
      <c r="V171"/>
      <c r="W171"/>
    </row>
    <row r="172" spans="1:23" s="540" customFormat="1" ht="21" x14ac:dyDescent="0.35">
      <c r="A172" s="153">
        <v>1</v>
      </c>
      <c r="B172" s="153" t="s">
        <v>398</v>
      </c>
      <c r="C172" s="153" t="s">
        <v>257</v>
      </c>
      <c r="D172" s="556" t="s">
        <v>242</v>
      </c>
      <c r="E172" s="557" t="str">
        <f t="shared" si="8"/>
        <v>NP</v>
      </c>
      <c r="F172" s="557" t="s">
        <v>259</v>
      </c>
      <c r="G172" s="564" t="s">
        <v>397</v>
      </c>
      <c r="H172" s="556">
        <v>4</v>
      </c>
      <c r="I172" s="556" t="s">
        <v>747</v>
      </c>
      <c r="J172" s="556" t="s">
        <v>401</v>
      </c>
      <c r="K172" s="556">
        <f t="shared" si="7"/>
        <v>2</v>
      </c>
      <c r="L172" s="556" t="str">
        <f t="shared" si="9"/>
        <v>NO</v>
      </c>
      <c r="M172" s="563" t="s">
        <v>304</v>
      </c>
      <c r="N172" s="553">
        <v>3633</v>
      </c>
      <c r="O172" s="564" t="s">
        <v>744</v>
      </c>
      <c r="Q172"/>
      <c r="R172"/>
      <c r="S172"/>
      <c r="T172"/>
      <c r="U172"/>
      <c r="V172"/>
      <c r="W172"/>
    </row>
    <row r="173" spans="1:23" s="540" customFormat="1" ht="21" x14ac:dyDescent="0.35">
      <c r="A173" s="153">
        <v>3</v>
      </c>
      <c r="B173" s="153" t="s">
        <v>231</v>
      </c>
      <c r="C173" s="153" t="s">
        <v>244</v>
      </c>
      <c r="D173" s="556" t="s">
        <v>240</v>
      </c>
      <c r="E173" s="557" t="str">
        <f t="shared" si="8"/>
        <v>PZ</v>
      </c>
      <c r="F173" s="557" t="s">
        <v>259</v>
      </c>
      <c r="G173" s="564" t="s">
        <v>397</v>
      </c>
      <c r="H173" s="556">
        <v>2</v>
      </c>
      <c r="I173" s="556" t="s">
        <v>746</v>
      </c>
      <c r="J173" s="556" t="s">
        <v>399</v>
      </c>
      <c r="K173" s="556">
        <f t="shared" si="7"/>
        <v>0</v>
      </c>
      <c r="L173" s="556" t="str">
        <f t="shared" si="9"/>
        <v>YES</v>
      </c>
      <c r="M173" s="563" t="s">
        <v>313</v>
      </c>
      <c r="N173" s="553">
        <v>588</v>
      </c>
      <c r="O173" s="564" t="s">
        <v>743</v>
      </c>
      <c r="Q173"/>
      <c r="R173"/>
      <c r="S173"/>
      <c r="T173"/>
      <c r="U173"/>
      <c r="V173"/>
      <c r="W173"/>
    </row>
    <row r="174" spans="1:23" s="540" customFormat="1" ht="21" x14ac:dyDescent="0.35">
      <c r="A174" s="153">
        <v>1</v>
      </c>
      <c r="B174" s="153" t="s">
        <v>258</v>
      </c>
      <c r="C174" s="153" t="s">
        <v>241</v>
      </c>
      <c r="D174" s="556" t="s">
        <v>3</v>
      </c>
      <c r="E174" s="557" t="str">
        <f t="shared" si="8"/>
        <v>MA</v>
      </c>
      <c r="F174" s="557" t="s">
        <v>738</v>
      </c>
      <c r="G174" s="564" t="s">
        <v>395</v>
      </c>
      <c r="H174" s="556">
        <v>4</v>
      </c>
      <c r="I174" s="556" t="s">
        <v>747</v>
      </c>
      <c r="J174" s="556" t="s">
        <v>402</v>
      </c>
      <c r="K174" s="556">
        <f t="shared" si="7"/>
        <v>2</v>
      </c>
      <c r="L174" s="556" t="str">
        <f t="shared" si="9"/>
        <v>NO</v>
      </c>
      <c r="M174" s="563" t="s">
        <v>304</v>
      </c>
      <c r="N174" s="553">
        <v>1243</v>
      </c>
      <c r="O174" s="564" t="s">
        <v>744</v>
      </c>
      <c r="Q174"/>
      <c r="R174"/>
      <c r="S174"/>
      <c r="T174"/>
      <c r="U174"/>
      <c r="V174"/>
      <c r="W174"/>
    </row>
    <row r="175" spans="1:23" s="540" customFormat="1" ht="21" x14ac:dyDescent="0.35">
      <c r="A175" s="153">
        <v>2</v>
      </c>
      <c r="B175" s="153" t="s">
        <v>258</v>
      </c>
      <c r="C175" s="153" t="s">
        <v>234</v>
      </c>
      <c r="D175" s="556" t="s">
        <v>1</v>
      </c>
      <c r="E175" s="557" t="str">
        <f t="shared" si="8"/>
        <v>SU</v>
      </c>
      <c r="F175" s="557" t="s">
        <v>739</v>
      </c>
      <c r="G175" s="564" t="s">
        <v>395</v>
      </c>
      <c r="H175" s="556">
        <v>5</v>
      </c>
      <c r="I175" s="556" t="s">
        <v>747</v>
      </c>
      <c r="J175" s="556" t="s">
        <v>398</v>
      </c>
      <c r="K175" s="556">
        <f t="shared" si="7"/>
        <v>1</v>
      </c>
      <c r="L175" s="556" t="str">
        <f t="shared" si="9"/>
        <v>NO</v>
      </c>
      <c r="M175" s="563" t="s">
        <v>307</v>
      </c>
      <c r="N175" s="553">
        <v>654</v>
      </c>
      <c r="O175" s="564" t="s">
        <v>744</v>
      </c>
      <c r="Q175"/>
      <c r="R175"/>
      <c r="S175"/>
      <c r="T175"/>
      <c r="U175"/>
      <c r="V175"/>
      <c r="W175"/>
    </row>
    <row r="176" spans="1:23" s="540" customFormat="1" ht="21" x14ac:dyDescent="0.35">
      <c r="A176" s="153">
        <v>2</v>
      </c>
      <c r="B176" s="153" t="s">
        <v>259</v>
      </c>
      <c r="C176" s="153" t="s">
        <v>228</v>
      </c>
      <c r="D176" s="556" t="s">
        <v>229</v>
      </c>
      <c r="E176" s="557" t="str">
        <f t="shared" si="8"/>
        <v>TH</v>
      </c>
      <c r="F176" s="557" t="s">
        <v>259</v>
      </c>
      <c r="G176" s="564" t="s">
        <v>394</v>
      </c>
      <c r="H176" s="556">
        <v>3</v>
      </c>
      <c r="I176" s="556" t="s">
        <v>746</v>
      </c>
      <c r="J176" s="556" t="s">
        <v>402</v>
      </c>
      <c r="K176" s="556">
        <f t="shared" si="7"/>
        <v>1</v>
      </c>
      <c r="L176" s="556" t="str">
        <f t="shared" si="9"/>
        <v>NO</v>
      </c>
      <c r="M176" s="563" t="s">
        <v>307</v>
      </c>
      <c r="N176" s="553">
        <v>1573</v>
      </c>
      <c r="O176" s="564" t="s">
        <v>744</v>
      </c>
      <c r="Q176"/>
      <c r="R176"/>
      <c r="S176"/>
      <c r="T176"/>
      <c r="U176"/>
      <c r="V176"/>
      <c r="W176"/>
    </row>
    <row r="177" spans="1:23" s="540" customFormat="1" ht="21" x14ac:dyDescent="0.35">
      <c r="A177" s="153">
        <v>3</v>
      </c>
      <c r="B177" s="153" t="s">
        <v>225</v>
      </c>
      <c r="C177" s="153" t="s">
        <v>244</v>
      </c>
      <c r="D177" s="556" t="s">
        <v>1</v>
      </c>
      <c r="E177" s="557" t="str">
        <f t="shared" si="8"/>
        <v>SU</v>
      </c>
      <c r="F177" s="557" t="s">
        <v>739</v>
      </c>
      <c r="G177" s="564" t="s">
        <v>397</v>
      </c>
      <c r="H177" s="556">
        <v>3</v>
      </c>
      <c r="I177" s="556" t="s">
        <v>746</v>
      </c>
      <c r="J177" s="556" t="s">
        <v>401</v>
      </c>
      <c r="K177" s="556">
        <f t="shared" si="7"/>
        <v>0</v>
      </c>
      <c r="L177" s="556" t="str">
        <f t="shared" si="9"/>
        <v>YES</v>
      </c>
      <c r="M177" s="563" t="s">
        <v>310</v>
      </c>
      <c r="N177" s="553">
        <v>1122</v>
      </c>
      <c r="O177" s="564" t="s">
        <v>744</v>
      </c>
      <c r="Q177"/>
      <c r="R177"/>
      <c r="S177"/>
      <c r="T177"/>
      <c r="U177"/>
      <c r="V177"/>
      <c r="W177"/>
    </row>
    <row r="178" spans="1:23" s="540" customFormat="1" ht="21" x14ac:dyDescent="0.35">
      <c r="A178" s="153">
        <v>2</v>
      </c>
      <c r="B178" s="153" t="s">
        <v>398</v>
      </c>
      <c r="C178" s="153" t="s">
        <v>253</v>
      </c>
      <c r="D178" s="556" t="s">
        <v>237</v>
      </c>
      <c r="E178" s="557" t="str">
        <f t="shared" si="8"/>
        <v>ST</v>
      </c>
      <c r="F178" s="557" t="s">
        <v>739</v>
      </c>
      <c r="G178" s="564" t="s">
        <v>394</v>
      </c>
      <c r="H178" s="556">
        <v>5</v>
      </c>
      <c r="I178" s="556" t="s">
        <v>747</v>
      </c>
      <c r="J178" s="556" t="s">
        <v>399</v>
      </c>
      <c r="K178" s="556">
        <f t="shared" si="7"/>
        <v>1</v>
      </c>
      <c r="L178" s="556" t="str">
        <f t="shared" si="9"/>
        <v>NO</v>
      </c>
      <c r="M178" s="563" t="s">
        <v>308</v>
      </c>
      <c r="N178" s="553">
        <v>1593</v>
      </c>
      <c r="O178" s="564" t="s">
        <v>743</v>
      </c>
      <c r="Q178"/>
      <c r="R178"/>
      <c r="S178"/>
      <c r="T178"/>
      <c r="U178"/>
      <c r="V178"/>
      <c r="W178"/>
    </row>
    <row r="179" spans="1:23" s="540" customFormat="1" ht="21" x14ac:dyDescent="0.35">
      <c r="A179" s="153">
        <v>2</v>
      </c>
      <c r="B179" s="153" t="s">
        <v>227</v>
      </c>
      <c r="C179" s="153" t="s">
        <v>254</v>
      </c>
      <c r="D179" s="556" t="s">
        <v>240</v>
      </c>
      <c r="E179" s="557" t="str">
        <f t="shared" si="8"/>
        <v>PZ</v>
      </c>
      <c r="F179" s="557" t="s">
        <v>739</v>
      </c>
      <c r="G179" s="564" t="s">
        <v>397</v>
      </c>
      <c r="H179" s="556">
        <v>3</v>
      </c>
      <c r="I179" s="556" t="s">
        <v>746</v>
      </c>
      <c r="J179" s="556" t="s">
        <v>396</v>
      </c>
      <c r="K179" s="556">
        <f t="shared" si="7"/>
        <v>1</v>
      </c>
      <c r="L179" s="556" t="str">
        <f t="shared" si="9"/>
        <v>NO</v>
      </c>
      <c r="M179" s="563" t="s">
        <v>313</v>
      </c>
      <c r="N179" s="553">
        <v>1614</v>
      </c>
      <c r="O179" s="564" t="s">
        <v>744</v>
      </c>
      <c r="Q179"/>
      <c r="R179"/>
      <c r="S179"/>
      <c r="T179"/>
      <c r="U179"/>
      <c r="V179"/>
      <c r="W179"/>
    </row>
    <row r="180" spans="1:23" s="540" customFormat="1" ht="21" x14ac:dyDescent="0.35">
      <c r="A180" s="153">
        <v>3</v>
      </c>
      <c r="B180" s="153" t="s">
        <v>227</v>
      </c>
      <c r="C180" s="153" t="s">
        <v>251</v>
      </c>
      <c r="D180" s="556" t="s">
        <v>248</v>
      </c>
      <c r="E180" s="557" t="str">
        <f t="shared" si="8"/>
        <v>MT</v>
      </c>
      <c r="F180" s="557" t="s">
        <v>259</v>
      </c>
      <c r="G180" s="564" t="s">
        <v>397</v>
      </c>
      <c r="H180" s="556">
        <v>4</v>
      </c>
      <c r="I180" s="556" t="s">
        <v>747</v>
      </c>
      <c r="J180" s="556" t="s">
        <v>401</v>
      </c>
      <c r="K180" s="556">
        <f t="shared" si="7"/>
        <v>0</v>
      </c>
      <c r="L180" s="556" t="str">
        <f t="shared" si="9"/>
        <v>YES</v>
      </c>
      <c r="M180" s="563" t="s">
        <v>310</v>
      </c>
      <c r="N180" s="553">
        <v>2530</v>
      </c>
      <c r="O180" s="564" t="s">
        <v>744</v>
      </c>
      <c r="Q180"/>
      <c r="R180"/>
      <c r="S180"/>
      <c r="T180"/>
      <c r="U180"/>
      <c r="V180"/>
      <c r="W180"/>
    </row>
    <row r="181" spans="1:23" s="540" customFormat="1" ht="21" x14ac:dyDescent="0.35">
      <c r="A181" s="153">
        <v>1</v>
      </c>
      <c r="B181" s="153" t="s">
        <v>398</v>
      </c>
      <c r="C181" s="153" t="s">
        <v>236</v>
      </c>
      <c r="D181" s="556" t="s">
        <v>237</v>
      </c>
      <c r="E181" s="557" t="str">
        <f t="shared" si="8"/>
        <v>ST</v>
      </c>
      <c r="F181" s="557" t="s">
        <v>739</v>
      </c>
      <c r="G181" s="564" t="s">
        <v>397</v>
      </c>
      <c r="H181" s="556">
        <v>5</v>
      </c>
      <c r="I181" s="556" t="s">
        <v>747</v>
      </c>
      <c r="J181" s="556" t="s">
        <v>396</v>
      </c>
      <c r="K181" s="556">
        <f t="shared" si="7"/>
        <v>2</v>
      </c>
      <c r="L181" s="556" t="str">
        <f t="shared" si="9"/>
        <v>NO</v>
      </c>
      <c r="M181" s="563" t="s">
        <v>310</v>
      </c>
      <c r="N181" s="553">
        <v>1860</v>
      </c>
      <c r="O181" s="564" t="s">
        <v>744</v>
      </c>
      <c r="Q181"/>
      <c r="R181"/>
      <c r="S181"/>
      <c r="T181"/>
      <c r="U181"/>
      <c r="V181"/>
      <c r="W181"/>
    </row>
    <row r="182" spans="1:23" s="540" customFormat="1" ht="21" x14ac:dyDescent="0.35">
      <c r="A182" s="153">
        <v>1</v>
      </c>
      <c r="B182" s="153" t="s">
        <v>398</v>
      </c>
      <c r="C182" s="153" t="s">
        <v>230</v>
      </c>
      <c r="D182" s="556" t="s">
        <v>3</v>
      </c>
      <c r="E182" s="557" t="str">
        <f t="shared" si="8"/>
        <v>MA</v>
      </c>
      <c r="F182" s="557" t="s">
        <v>738</v>
      </c>
      <c r="G182" s="564" t="s">
        <v>394</v>
      </c>
      <c r="H182" s="556">
        <v>3</v>
      </c>
      <c r="I182" s="556" t="s">
        <v>746</v>
      </c>
      <c r="J182" s="556" t="s">
        <v>398</v>
      </c>
      <c r="K182" s="556">
        <f t="shared" si="7"/>
        <v>2</v>
      </c>
      <c r="L182" s="556" t="str">
        <f t="shared" si="9"/>
        <v>NO</v>
      </c>
      <c r="M182" s="563" t="s">
        <v>313</v>
      </c>
      <c r="N182" s="553">
        <v>1748</v>
      </c>
      <c r="O182" s="564" t="s">
        <v>743</v>
      </c>
      <c r="Q182"/>
      <c r="R182"/>
      <c r="S182"/>
      <c r="T182"/>
      <c r="U182"/>
      <c r="V182"/>
      <c r="W182"/>
    </row>
    <row r="183" spans="1:23" s="540" customFormat="1" ht="21" x14ac:dyDescent="0.35">
      <c r="A183" s="153">
        <v>1</v>
      </c>
      <c r="B183" s="153" t="s">
        <v>233</v>
      </c>
      <c r="C183" s="153" t="s">
        <v>247</v>
      </c>
      <c r="D183" s="556" t="s">
        <v>248</v>
      </c>
      <c r="E183" s="557" t="str">
        <f t="shared" si="8"/>
        <v>MT</v>
      </c>
      <c r="F183" s="557" t="s">
        <v>738</v>
      </c>
      <c r="G183" s="564" t="s">
        <v>394</v>
      </c>
      <c r="H183" s="556">
        <v>5</v>
      </c>
      <c r="I183" s="556" t="s">
        <v>747</v>
      </c>
      <c r="J183" s="556" t="s">
        <v>398</v>
      </c>
      <c r="K183" s="556">
        <f t="shared" si="7"/>
        <v>2</v>
      </c>
      <c r="L183" s="556" t="str">
        <f t="shared" si="9"/>
        <v>NO</v>
      </c>
      <c r="M183" s="563" t="s">
        <v>310</v>
      </c>
      <c r="N183" s="553">
        <v>3047</v>
      </c>
      <c r="O183" s="564" t="s">
        <v>744</v>
      </c>
      <c r="Q183"/>
      <c r="R183"/>
      <c r="S183"/>
      <c r="T183"/>
      <c r="U183"/>
      <c r="V183"/>
      <c r="W183"/>
    </row>
    <row r="184" spans="1:23" s="540" customFormat="1" ht="21" x14ac:dyDescent="0.35">
      <c r="A184" s="153">
        <v>2</v>
      </c>
      <c r="B184" s="153" t="s">
        <v>233</v>
      </c>
      <c r="C184" s="153" t="s">
        <v>257</v>
      </c>
      <c r="D184" s="556" t="s">
        <v>235</v>
      </c>
      <c r="E184" s="557" t="str">
        <f t="shared" si="8"/>
        <v>KM</v>
      </c>
      <c r="F184" s="557" t="s">
        <v>739</v>
      </c>
      <c r="G184" s="564" t="s">
        <v>397</v>
      </c>
      <c r="H184" s="556">
        <v>5</v>
      </c>
      <c r="I184" s="556" t="s">
        <v>747</v>
      </c>
      <c r="J184" s="556" t="s">
        <v>402</v>
      </c>
      <c r="K184" s="556">
        <f t="shared" si="7"/>
        <v>1</v>
      </c>
      <c r="L184" s="556" t="str">
        <f t="shared" si="9"/>
        <v>NO</v>
      </c>
      <c r="M184" s="563" t="s">
        <v>304</v>
      </c>
      <c r="N184" s="553">
        <v>2292</v>
      </c>
      <c r="O184" s="564" t="s">
        <v>744</v>
      </c>
    </row>
    <row r="185" spans="1:23" s="540" customFormat="1" ht="21" x14ac:dyDescent="0.35">
      <c r="A185" s="153">
        <v>2</v>
      </c>
      <c r="B185" s="153" t="s">
        <v>233</v>
      </c>
      <c r="C185" s="153" t="s">
        <v>236</v>
      </c>
      <c r="D185" s="556" t="s">
        <v>248</v>
      </c>
      <c r="E185" s="557" t="str">
        <f t="shared" si="8"/>
        <v>MT</v>
      </c>
      <c r="F185" s="557" t="s">
        <v>738</v>
      </c>
      <c r="G185" s="564" t="s">
        <v>394</v>
      </c>
      <c r="H185" s="556">
        <v>5</v>
      </c>
      <c r="I185" s="556" t="s">
        <v>747</v>
      </c>
      <c r="J185" s="556" t="s">
        <v>399</v>
      </c>
      <c r="K185" s="556">
        <f t="shared" si="7"/>
        <v>1</v>
      </c>
      <c r="L185" s="556" t="str">
        <f t="shared" si="9"/>
        <v>NO</v>
      </c>
      <c r="M185" s="563" t="s">
        <v>307</v>
      </c>
      <c r="N185" s="553">
        <v>719</v>
      </c>
      <c r="O185" s="564" t="s">
        <v>744</v>
      </c>
    </row>
    <row r="186" spans="1:23" s="540" customFormat="1" ht="21" x14ac:dyDescent="0.35">
      <c r="A186" s="153">
        <v>2</v>
      </c>
      <c r="B186" s="153" t="s">
        <v>233</v>
      </c>
      <c r="C186" s="153" t="s">
        <v>234</v>
      </c>
      <c r="D186" s="556" t="s">
        <v>1</v>
      </c>
      <c r="E186" s="557" t="str">
        <f t="shared" si="8"/>
        <v>SU</v>
      </c>
      <c r="F186" s="557" t="s">
        <v>739</v>
      </c>
      <c r="G186" s="564" t="s">
        <v>397</v>
      </c>
      <c r="H186" s="556">
        <v>4</v>
      </c>
      <c r="I186" s="556" t="s">
        <v>747</v>
      </c>
      <c r="J186" s="556" t="s">
        <v>400</v>
      </c>
      <c r="K186" s="556">
        <f t="shared" si="7"/>
        <v>1</v>
      </c>
      <c r="L186" s="556" t="str">
        <f t="shared" si="9"/>
        <v>NO</v>
      </c>
      <c r="M186" s="563" t="s">
        <v>308</v>
      </c>
      <c r="N186" s="553">
        <v>912</v>
      </c>
      <c r="O186" s="564" t="s">
        <v>743</v>
      </c>
    </row>
    <row r="187" spans="1:23" s="540" customFormat="1" ht="21" x14ac:dyDescent="0.35">
      <c r="A187" s="153">
        <v>3</v>
      </c>
      <c r="B187" s="153" t="s">
        <v>233</v>
      </c>
      <c r="C187" s="153" t="s">
        <v>230</v>
      </c>
      <c r="D187" s="556" t="s">
        <v>252</v>
      </c>
      <c r="E187" s="557" t="str">
        <f t="shared" si="8"/>
        <v>VX</v>
      </c>
      <c r="F187" s="557" t="s">
        <v>259</v>
      </c>
      <c r="G187" s="564" t="s">
        <v>394</v>
      </c>
      <c r="H187" s="556">
        <v>2</v>
      </c>
      <c r="I187" s="556" t="s">
        <v>746</v>
      </c>
      <c r="J187" s="556" t="s">
        <v>398</v>
      </c>
      <c r="K187" s="556">
        <f t="shared" si="7"/>
        <v>0</v>
      </c>
      <c r="L187" s="556" t="str">
        <f t="shared" si="9"/>
        <v>YES</v>
      </c>
      <c r="M187" s="563" t="s">
        <v>310</v>
      </c>
      <c r="N187" s="553">
        <v>3542</v>
      </c>
      <c r="O187" s="564" t="s">
        <v>743</v>
      </c>
    </row>
    <row r="188" spans="1:23" s="540" customFormat="1" ht="21" x14ac:dyDescent="0.35">
      <c r="A188" s="153">
        <v>1</v>
      </c>
      <c r="B188" s="153" t="s">
        <v>259</v>
      </c>
      <c r="C188" s="153" t="s">
        <v>228</v>
      </c>
      <c r="D188" s="556" t="s">
        <v>3</v>
      </c>
      <c r="E188" s="557" t="str">
        <f t="shared" si="8"/>
        <v>MA</v>
      </c>
      <c r="F188" s="557" t="s">
        <v>259</v>
      </c>
      <c r="G188" s="564" t="s">
        <v>395</v>
      </c>
      <c r="H188" s="556">
        <v>3</v>
      </c>
      <c r="I188" s="556" t="s">
        <v>746</v>
      </c>
      <c r="J188" s="556" t="s">
        <v>398</v>
      </c>
      <c r="K188" s="556">
        <f t="shared" si="7"/>
        <v>2</v>
      </c>
      <c r="L188" s="556" t="str">
        <f t="shared" si="9"/>
        <v>NO</v>
      </c>
      <c r="M188" s="563" t="s">
        <v>308</v>
      </c>
      <c r="N188" s="553">
        <v>3795</v>
      </c>
      <c r="O188" s="564" t="s">
        <v>744</v>
      </c>
    </row>
    <row r="189" spans="1:23" s="540" customFormat="1" ht="21" x14ac:dyDescent="0.35">
      <c r="A189" s="153">
        <v>1</v>
      </c>
      <c r="B189" s="153" t="s">
        <v>398</v>
      </c>
      <c r="C189" s="153" t="s">
        <v>230</v>
      </c>
      <c r="D189" s="556" t="s">
        <v>252</v>
      </c>
      <c r="E189" s="557" t="str">
        <f t="shared" si="8"/>
        <v>VX</v>
      </c>
      <c r="F189" s="557" t="s">
        <v>738</v>
      </c>
      <c r="G189" s="564" t="s">
        <v>397</v>
      </c>
      <c r="H189" s="556">
        <v>2</v>
      </c>
      <c r="I189" s="556" t="s">
        <v>746</v>
      </c>
      <c r="J189" s="556" t="s">
        <v>396</v>
      </c>
      <c r="K189" s="556">
        <f t="shared" si="7"/>
        <v>2</v>
      </c>
      <c r="L189" s="556" t="str">
        <f t="shared" si="9"/>
        <v>NO</v>
      </c>
      <c r="M189" s="563" t="s">
        <v>310</v>
      </c>
      <c r="N189" s="553">
        <v>2819</v>
      </c>
      <c r="O189" s="564" t="s">
        <v>744</v>
      </c>
    </row>
    <row r="190" spans="1:23" s="540" customFormat="1" ht="21" x14ac:dyDescent="0.35">
      <c r="A190" s="153">
        <v>1</v>
      </c>
      <c r="B190" s="153" t="s">
        <v>238</v>
      </c>
      <c r="C190" s="153" t="s">
        <v>254</v>
      </c>
      <c r="D190" s="556" t="s">
        <v>240</v>
      </c>
      <c r="E190" s="557" t="str">
        <f t="shared" si="8"/>
        <v>PZ</v>
      </c>
      <c r="F190" s="557" t="s">
        <v>739</v>
      </c>
      <c r="G190" s="564" t="s">
        <v>395</v>
      </c>
      <c r="H190" s="556">
        <v>3</v>
      </c>
      <c r="I190" s="556" t="s">
        <v>746</v>
      </c>
      <c r="J190" s="556" t="s">
        <v>401</v>
      </c>
      <c r="K190" s="556">
        <f t="shared" si="7"/>
        <v>2</v>
      </c>
      <c r="L190" s="556" t="str">
        <f t="shared" si="9"/>
        <v>NO</v>
      </c>
      <c r="M190" s="563" t="s">
        <v>307</v>
      </c>
      <c r="N190" s="553">
        <v>3892</v>
      </c>
      <c r="O190" s="564" t="s">
        <v>744</v>
      </c>
    </row>
    <row r="191" spans="1:23" s="540" customFormat="1" ht="21" x14ac:dyDescent="0.35">
      <c r="A191" s="153">
        <v>1</v>
      </c>
      <c r="B191" s="153" t="s">
        <v>231</v>
      </c>
      <c r="C191" s="153" t="s">
        <v>253</v>
      </c>
      <c r="D191" s="556" t="s">
        <v>248</v>
      </c>
      <c r="E191" s="557" t="str">
        <f t="shared" si="8"/>
        <v>MT</v>
      </c>
      <c r="F191" s="557" t="s">
        <v>739</v>
      </c>
      <c r="G191" s="564" t="s">
        <v>394</v>
      </c>
      <c r="H191" s="556">
        <v>3</v>
      </c>
      <c r="I191" s="556" t="s">
        <v>746</v>
      </c>
      <c r="J191" s="556" t="s">
        <v>396</v>
      </c>
      <c r="K191" s="556">
        <f t="shared" si="7"/>
        <v>2</v>
      </c>
      <c r="L191" s="556" t="str">
        <f t="shared" si="9"/>
        <v>NO</v>
      </c>
      <c r="M191" s="563" t="s">
        <v>304</v>
      </c>
      <c r="N191" s="553">
        <v>2076</v>
      </c>
      <c r="O191" s="564" t="s">
        <v>743</v>
      </c>
    </row>
    <row r="192" spans="1:23" s="540" customFormat="1" ht="21" x14ac:dyDescent="0.35">
      <c r="A192" s="153">
        <v>2</v>
      </c>
      <c r="B192" s="153" t="s">
        <v>232</v>
      </c>
      <c r="C192" s="153" t="s">
        <v>236</v>
      </c>
      <c r="D192" s="556" t="s">
        <v>237</v>
      </c>
      <c r="E192" s="557" t="str">
        <f t="shared" si="8"/>
        <v>ST</v>
      </c>
      <c r="F192" s="557" t="s">
        <v>259</v>
      </c>
      <c r="G192" s="564" t="s">
        <v>395</v>
      </c>
      <c r="H192" s="556">
        <v>4</v>
      </c>
      <c r="I192" s="556" t="s">
        <v>747</v>
      </c>
      <c r="J192" s="556" t="s">
        <v>400</v>
      </c>
      <c r="K192" s="556">
        <f t="shared" si="7"/>
        <v>1</v>
      </c>
      <c r="L192" s="556" t="str">
        <f t="shared" si="9"/>
        <v>NO</v>
      </c>
      <c r="M192" s="563" t="s">
        <v>307</v>
      </c>
      <c r="N192" s="553">
        <v>1960</v>
      </c>
      <c r="O192" s="564" t="s">
        <v>744</v>
      </c>
    </row>
    <row r="193" spans="1:15" s="540" customFormat="1" ht="21" x14ac:dyDescent="0.35">
      <c r="A193" s="153">
        <v>1</v>
      </c>
      <c r="B193" s="153" t="s">
        <v>259</v>
      </c>
      <c r="C193" s="153" t="s">
        <v>239</v>
      </c>
      <c r="D193" s="556" t="s">
        <v>237</v>
      </c>
      <c r="E193" s="557" t="str">
        <f t="shared" si="8"/>
        <v>ST</v>
      </c>
      <c r="F193" s="557" t="s">
        <v>739</v>
      </c>
      <c r="G193" s="564" t="s">
        <v>395</v>
      </c>
      <c r="H193" s="556">
        <v>5</v>
      </c>
      <c r="I193" s="556" t="s">
        <v>747</v>
      </c>
      <c r="J193" s="556" t="s">
        <v>396</v>
      </c>
      <c r="K193" s="556">
        <f t="shared" si="7"/>
        <v>2</v>
      </c>
      <c r="L193" s="556" t="str">
        <f t="shared" si="9"/>
        <v>NO</v>
      </c>
      <c r="M193" s="563" t="s">
        <v>308</v>
      </c>
      <c r="N193" s="553">
        <v>887</v>
      </c>
      <c r="O193" s="564" t="s">
        <v>744</v>
      </c>
    </row>
    <row r="194" spans="1:15" s="540" customFormat="1" ht="21" x14ac:dyDescent="0.35">
      <c r="A194" s="153">
        <v>1</v>
      </c>
      <c r="B194" s="153" t="s">
        <v>233</v>
      </c>
      <c r="C194" s="153" t="s">
        <v>241</v>
      </c>
      <c r="D194" s="556" t="s">
        <v>235</v>
      </c>
      <c r="E194" s="557" t="str">
        <f t="shared" si="8"/>
        <v>KM</v>
      </c>
      <c r="F194" s="557" t="s">
        <v>739</v>
      </c>
      <c r="G194" s="564" t="s">
        <v>397</v>
      </c>
      <c r="H194" s="556">
        <v>3</v>
      </c>
      <c r="I194" s="556" t="s">
        <v>746</v>
      </c>
      <c r="J194" s="556" t="s">
        <v>401</v>
      </c>
      <c r="K194" s="556">
        <f t="shared" si="7"/>
        <v>2</v>
      </c>
      <c r="L194" s="556" t="str">
        <f t="shared" si="9"/>
        <v>NO</v>
      </c>
      <c r="M194" s="563" t="s">
        <v>304</v>
      </c>
      <c r="N194" s="553">
        <v>1154</v>
      </c>
      <c r="O194" s="564" t="s">
        <v>743</v>
      </c>
    </row>
    <row r="195" spans="1:15" s="540" customFormat="1" ht="21" x14ac:dyDescent="0.35">
      <c r="A195" s="153">
        <v>2</v>
      </c>
      <c r="B195" s="153" t="s">
        <v>250</v>
      </c>
      <c r="C195" s="153" t="s">
        <v>234</v>
      </c>
      <c r="D195" s="556" t="s">
        <v>245</v>
      </c>
      <c r="E195" s="557" t="str">
        <f t="shared" si="8"/>
        <v>QL</v>
      </c>
      <c r="F195" s="557" t="s">
        <v>739</v>
      </c>
      <c r="G195" s="564" t="s">
        <v>395</v>
      </c>
      <c r="H195" s="556">
        <v>4</v>
      </c>
      <c r="I195" s="556" t="s">
        <v>747</v>
      </c>
      <c r="J195" s="556" t="s">
        <v>396</v>
      </c>
      <c r="K195" s="556">
        <f t="shared" si="7"/>
        <v>1</v>
      </c>
      <c r="L195" s="556" t="str">
        <f t="shared" si="9"/>
        <v>NO</v>
      </c>
      <c r="M195" s="563" t="s">
        <v>313</v>
      </c>
      <c r="N195" s="553">
        <v>2818</v>
      </c>
      <c r="O195" s="564" t="s">
        <v>744</v>
      </c>
    </row>
    <row r="196" spans="1:15" s="540" customFormat="1" ht="21" x14ac:dyDescent="0.35">
      <c r="A196" s="153">
        <v>1</v>
      </c>
      <c r="B196" s="153" t="s">
        <v>227</v>
      </c>
      <c r="C196" s="153" t="s">
        <v>230</v>
      </c>
      <c r="D196" s="556" t="s">
        <v>252</v>
      </c>
      <c r="E196" s="557" t="str">
        <f t="shared" si="8"/>
        <v>VX</v>
      </c>
      <c r="F196" s="557" t="s">
        <v>259</v>
      </c>
      <c r="G196" s="564" t="s">
        <v>395</v>
      </c>
      <c r="H196" s="556">
        <v>4</v>
      </c>
      <c r="I196" s="556" t="s">
        <v>747</v>
      </c>
      <c r="J196" s="556" t="s">
        <v>398</v>
      </c>
      <c r="K196" s="556">
        <f t="shared" ref="K196:K259" si="10">3-A196</f>
        <v>2</v>
      </c>
      <c r="L196" s="556" t="str">
        <f t="shared" si="9"/>
        <v>NO</v>
      </c>
      <c r="M196" s="563" t="s">
        <v>308</v>
      </c>
      <c r="N196" s="553">
        <v>876</v>
      </c>
      <c r="O196" s="564" t="s">
        <v>743</v>
      </c>
    </row>
    <row r="197" spans="1:15" s="540" customFormat="1" ht="21" x14ac:dyDescent="0.35">
      <c r="A197" s="153">
        <v>2</v>
      </c>
      <c r="B197" s="153" t="s">
        <v>232</v>
      </c>
      <c r="C197" s="153" t="s">
        <v>239</v>
      </c>
      <c r="D197" s="556" t="s">
        <v>255</v>
      </c>
      <c r="E197" s="557" t="str">
        <f t="shared" ref="E197:E260" si="11">IF(D197="Jan","SU",IF(D197="Feb","JN",IF(D197="Mar","MA",IF(D197="Apr","KM",IF(D197="May","MT",IF(D197="Jun","BW",IF(D197="Jul","QL",IF(D197="Aug","PZ",IF(D197="Sep","VX",IF(D197="Oct","NP",IF(D197="Nov","ST",IF(D197="Dec","TH","Assign"))))))))))))</f>
        <v>BW</v>
      </c>
      <c r="F197" s="557" t="s">
        <v>259</v>
      </c>
      <c r="G197" s="564" t="s">
        <v>395</v>
      </c>
      <c r="H197" s="556">
        <v>5</v>
      </c>
      <c r="I197" s="556" t="s">
        <v>747</v>
      </c>
      <c r="J197" s="556" t="s">
        <v>398</v>
      </c>
      <c r="K197" s="556">
        <f t="shared" si="10"/>
        <v>1</v>
      </c>
      <c r="L197" s="556" t="str">
        <f t="shared" ref="L197:L260" si="12">IF(K197=0,"YES","NO")</f>
        <v>NO</v>
      </c>
      <c r="M197" s="563" t="s">
        <v>313</v>
      </c>
      <c r="N197" s="553">
        <v>814</v>
      </c>
      <c r="O197" s="564" t="s">
        <v>744</v>
      </c>
    </row>
    <row r="198" spans="1:15" s="540" customFormat="1" ht="21" x14ac:dyDescent="0.35">
      <c r="A198" s="153">
        <v>1</v>
      </c>
      <c r="B198" s="153" t="s">
        <v>250</v>
      </c>
      <c r="C198" s="153" t="s">
        <v>247</v>
      </c>
      <c r="D198" s="556" t="s">
        <v>245</v>
      </c>
      <c r="E198" s="557" t="str">
        <f t="shared" si="11"/>
        <v>QL</v>
      </c>
      <c r="F198" s="557" t="s">
        <v>739</v>
      </c>
      <c r="G198" s="564" t="s">
        <v>395</v>
      </c>
      <c r="H198" s="556">
        <v>3</v>
      </c>
      <c r="I198" s="556" t="s">
        <v>746</v>
      </c>
      <c r="J198" s="556" t="s">
        <v>402</v>
      </c>
      <c r="K198" s="556">
        <f t="shared" si="10"/>
        <v>2</v>
      </c>
      <c r="L198" s="556" t="str">
        <f t="shared" si="12"/>
        <v>NO</v>
      </c>
      <c r="M198" s="563" t="s">
        <v>307</v>
      </c>
      <c r="N198" s="553">
        <v>1164</v>
      </c>
      <c r="O198" s="564" t="s">
        <v>743</v>
      </c>
    </row>
    <row r="199" spans="1:15" s="540" customFormat="1" ht="21" x14ac:dyDescent="0.35">
      <c r="A199" s="153">
        <v>1</v>
      </c>
      <c r="B199" s="153" t="s">
        <v>232</v>
      </c>
      <c r="C199" s="153" t="s">
        <v>226</v>
      </c>
      <c r="D199" s="556" t="s">
        <v>255</v>
      </c>
      <c r="E199" s="557" t="str">
        <f t="shared" si="11"/>
        <v>BW</v>
      </c>
      <c r="F199" s="557" t="s">
        <v>738</v>
      </c>
      <c r="G199" s="564" t="s">
        <v>397</v>
      </c>
      <c r="H199" s="556">
        <v>4</v>
      </c>
      <c r="I199" s="556" t="s">
        <v>747</v>
      </c>
      <c r="J199" s="556" t="s">
        <v>399</v>
      </c>
      <c r="K199" s="556">
        <f t="shared" si="10"/>
        <v>2</v>
      </c>
      <c r="L199" s="556" t="str">
        <f t="shared" si="12"/>
        <v>NO</v>
      </c>
      <c r="M199" s="563" t="s">
        <v>304</v>
      </c>
      <c r="N199" s="553">
        <v>1223</v>
      </c>
      <c r="O199" s="564" t="s">
        <v>744</v>
      </c>
    </row>
    <row r="200" spans="1:15" s="540" customFormat="1" ht="21" x14ac:dyDescent="0.35">
      <c r="A200" s="153">
        <v>2</v>
      </c>
      <c r="B200" s="153" t="s">
        <v>225</v>
      </c>
      <c r="C200" s="153" t="s">
        <v>244</v>
      </c>
      <c r="D200" s="556" t="s">
        <v>240</v>
      </c>
      <c r="E200" s="557" t="str">
        <f t="shared" si="11"/>
        <v>PZ</v>
      </c>
      <c r="F200" s="557" t="s">
        <v>739</v>
      </c>
      <c r="G200" s="564" t="s">
        <v>394</v>
      </c>
      <c r="H200" s="556">
        <v>5</v>
      </c>
      <c r="I200" s="556" t="s">
        <v>747</v>
      </c>
      <c r="J200" s="556" t="s">
        <v>400</v>
      </c>
      <c r="K200" s="556">
        <f t="shared" si="10"/>
        <v>1</v>
      </c>
      <c r="L200" s="556" t="str">
        <f t="shared" si="12"/>
        <v>NO</v>
      </c>
      <c r="M200" s="563" t="s">
        <v>308</v>
      </c>
      <c r="N200" s="553">
        <v>2288</v>
      </c>
      <c r="O200" s="564" t="s">
        <v>744</v>
      </c>
    </row>
    <row r="201" spans="1:15" s="540" customFormat="1" ht="21" x14ac:dyDescent="0.35">
      <c r="A201" s="153">
        <v>1</v>
      </c>
      <c r="B201" s="153" t="s">
        <v>398</v>
      </c>
      <c r="C201" s="153" t="s">
        <v>230</v>
      </c>
      <c r="D201" s="556" t="s">
        <v>1</v>
      </c>
      <c r="E201" s="557" t="str">
        <f t="shared" si="11"/>
        <v>SU</v>
      </c>
      <c r="F201" s="557" t="s">
        <v>738</v>
      </c>
      <c r="G201" s="564" t="s">
        <v>395</v>
      </c>
      <c r="H201" s="556">
        <v>3</v>
      </c>
      <c r="I201" s="556" t="s">
        <v>746</v>
      </c>
      <c r="J201" s="556" t="s">
        <v>398</v>
      </c>
      <c r="K201" s="556">
        <f t="shared" si="10"/>
        <v>2</v>
      </c>
      <c r="L201" s="556" t="str">
        <f t="shared" si="12"/>
        <v>NO</v>
      </c>
      <c r="M201" s="563" t="s">
        <v>304</v>
      </c>
      <c r="N201" s="553">
        <v>3883</v>
      </c>
      <c r="O201" s="564" t="s">
        <v>744</v>
      </c>
    </row>
    <row r="202" spans="1:15" s="540" customFormat="1" ht="21" x14ac:dyDescent="0.35">
      <c r="A202" s="153">
        <v>3</v>
      </c>
      <c r="B202" s="153" t="s">
        <v>225</v>
      </c>
      <c r="C202" s="153" t="s">
        <v>230</v>
      </c>
      <c r="D202" s="556" t="s">
        <v>252</v>
      </c>
      <c r="E202" s="557" t="str">
        <f t="shared" si="11"/>
        <v>VX</v>
      </c>
      <c r="F202" s="557" t="s">
        <v>738</v>
      </c>
      <c r="G202" s="564" t="s">
        <v>395</v>
      </c>
      <c r="H202" s="556">
        <v>3</v>
      </c>
      <c r="I202" s="556" t="s">
        <v>746</v>
      </c>
      <c r="J202" s="556" t="s">
        <v>398</v>
      </c>
      <c r="K202" s="556">
        <f t="shared" si="10"/>
        <v>0</v>
      </c>
      <c r="L202" s="556" t="str">
        <f t="shared" si="12"/>
        <v>YES</v>
      </c>
      <c r="M202" s="563" t="s">
        <v>308</v>
      </c>
      <c r="N202" s="553">
        <v>499</v>
      </c>
      <c r="O202" s="564" t="s">
        <v>744</v>
      </c>
    </row>
    <row r="203" spans="1:15" s="540" customFormat="1" ht="21" x14ac:dyDescent="0.35">
      <c r="A203" s="153">
        <v>1</v>
      </c>
      <c r="B203" s="153" t="s">
        <v>398</v>
      </c>
      <c r="C203" s="153" t="s">
        <v>228</v>
      </c>
      <c r="D203" s="556" t="s">
        <v>3</v>
      </c>
      <c r="E203" s="557" t="str">
        <f t="shared" si="11"/>
        <v>MA</v>
      </c>
      <c r="F203" s="557" t="s">
        <v>738</v>
      </c>
      <c r="G203" s="564" t="s">
        <v>395</v>
      </c>
      <c r="H203" s="556">
        <v>2</v>
      </c>
      <c r="I203" s="556" t="s">
        <v>746</v>
      </c>
      <c r="J203" s="556" t="s">
        <v>396</v>
      </c>
      <c r="K203" s="556">
        <f t="shared" si="10"/>
        <v>2</v>
      </c>
      <c r="L203" s="556" t="str">
        <f t="shared" si="12"/>
        <v>NO</v>
      </c>
      <c r="M203" s="563" t="s">
        <v>310</v>
      </c>
      <c r="N203" s="553">
        <v>2833</v>
      </c>
      <c r="O203" s="564" t="s">
        <v>743</v>
      </c>
    </row>
    <row r="204" spans="1:15" s="540" customFormat="1" ht="21" x14ac:dyDescent="0.35">
      <c r="A204" s="153">
        <v>1</v>
      </c>
      <c r="B204" s="153" t="s">
        <v>256</v>
      </c>
      <c r="C204" s="153" t="s">
        <v>247</v>
      </c>
      <c r="D204" s="556" t="s">
        <v>1</v>
      </c>
      <c r="E204" s="557" t="str">
        <f t="shared" si="11"/>
        <v>SU</v>
      </c>
      <c r="F204" s="557" t="s">
        <v>738</v>
      </c>
      <c r="G204" s="564" t="s">
        <v>394</v>
      </c>
      <c r="H204" s="556">
        <v>5</v>
      </c>
      <c r="I204" s="556" t="s">
        <v>747</v>
      </c>
      <c r="J204" s="556" t="s">
        <v>401</v>
      </c>
      <c r="K204" s="556">
        <f t="shared" si="10"/>
        <v>2</v>
      </c>
      <c r="L204" s="556" t="str">
        <f t="shared" si="12"/>
        <v>NO</v>
      </c>
      <c r="M204" s="563" t="s">
        <v>308</v>
      </c>
      <c r="N204" s="553">
        <v>630</v>
      </c>
      <c r="O204" s="564" t="s">
        <v>744</v>
      </c>
    </row>
    <row r="205" spans="1:15" s="540" customFormat="1" ht="21" x14ac:dyDescent="0.35">
      <c r="A205" s="153">
        <v>2</v>
      </c>
      <c r="B205" s="153" t="s">
        <v>238</v>
      </c>
      <c r="C205" s="153" t="s">
        <v>234</v>
      </c>
      <c r="D205" s="556" t="s">
        <v>245</v>
      </c>
      <c r="E205" s="557" t="str">
        <f t="shared" si="11"/>
        <v>QL</v>
      </c>
      <c r="F205" s="557" t="s">
        <v>738</v>
      </c>
      <c r="G205" s="564" t="s">
        <v>397</v>
      </c>
      <c r="H205" s="556">
        <v>3</v>
      </c>
      <c r="I205" s="556" t="s">
        <v>746</v>
      </c>
      <c r="J205" s="556" t="s">
        <v>396</v>
      </c>
      <c r="K205" s="556">
        <f t="shared" si="10"/>
        <v>1</v>
      </c>
      <c r="L205" s="556" t="str">
        <f t="shared" si="12"/>
        <v>NO</v>
      </c>
      <c r="M205" s="563" t="s">
        <v>304</v>
      </c>
      <c r="N205" s="553">
        <v>3765</v>
      </c>
      <c r="O205" s="564" t="s">
        <v>743</v>
      </c>
    </row>
    <row r="206" spans="1:15" s="540" customFormat="1" ht="21" x14ac:dyDescent="0.35">
      <c r="A206" s="153">
        <v>2</v>
      </c>
      <c r="B206" s="153" t="s">
        <v>256</v>
      </c>
      <c r="C206" s="153" t="s">
        <v>230</v>
      </c>
      <c r="D206" s="556" t="s">
        <v>1</v>
      </c>
      <c r="E206" s="557" t="str">
        <f t="shared" si="11"/>
        <v>SU</v>
      </c>
      <c r="F206" s="557" t="s">
        <v>739</v>
      </c>
      <c r="G206" s="564" t="s">
        <v>397</v>
      </c>
      <c r="H206" s="556">
        <v>4</v>
      </c>
      <c r="I206" s="556" t="s">
        <v>747</v>
      </c>
      <c r="J206" s="556" t="s">
        <v>401</v>
      </c>
      <c r="K206" s="556">
        <f t="shared" si="10"/>
        <v>1</v>
      </c>
      <c r="L206" s="556" t="str">
        <f t="shared" si="12"/>
        <v>NO</v>
      </c>
      <c r="M206" s="563" t="s">
        <v>304</v>
      </c>
      <c r="N206" s="553">
        <v>1315</v>
      </c>
      <c r="O206" s="564" t="s">
        <v>744</v>
      </c>
    </row>
    <row r="207" spans="1:15" s="540" customFormat="1" ht="21" x14ac:dyDescent="0.35">
      <c r="A207" s="153">
        <v>2</v>
      </c>
      <c r="B207" s="153" t="s">
        <v>231</v>
      </c>
      <c r="C207" s="153" t="s">
        <v>234</v>
      </c>
      <c r="D207" s="556" t="s">
        <v>245</v>
      </c>
      <c r="E207" s="557" t="str">
        <f t="shared" si="11"/>
        <v>QL</v>
      </c>
      <c r="F207" s="557" t="s">
        <v>739</v>
      </c>
      <c r="G207" s="564" t="s">
        <v>394</v>
      </c>
      <c r="H207" s="556">
        <v>3</v>
      </c>
      <c r="I207" s="556" t="s">
        <v>746</v>
      </c>
      <c r="J207" s="556" t="s">
        <v>401</v>
      </c>
      <c r="K207" s="556">
        <f t="shared" si="10"/>
        <v>1</v>
      </c>
      <c r="L207" s="556" t="str">
        <f t="shared" si="12"/>
        <v>NO</v>
      </c>
      <c r="M207" s="563" t="s">
        <v>307</v>
      </c>
      <c r="N207" s="553">
        <v>1347</v>
      </c>
      <c r="O207" s="564" t="s">
        <v>744</v>
      </c>
    </row>
    <row r="208" spans="1:15" s="540" customFormat="1" ht="21" x14ac:dyDescent="0.35">
      <c r="A208" s="153">
        <v>1</v>
      </c>
      <c r="B208" s="153" t="s">
        <v>238</v>
      </c>
      <c r="C208" s="153" t="s">
        <v>230</v>
      </c>
      <c r="D208" s="556" t="s">
        <v>245</v>
      </c>
      <c r="E208" s="557" t="str">
        <f t="shared" si="11"/>
        <v>QL</v>
      </c>
      <c r="F208" s="557" t="s">
        <v>259</v>
      </c>
      <c r="G208" s="564" t="s">
        <v>397</v>
      </c>
      <c r="H208" s="556">
        <v>4</v>
      </c>
      <c r="I208" s="556" t="s">
        <v>747</v>
      </c>
      <c r="J208" s="556" t="s">
        <v>399</v>
      </c>
      <c r="K208" s="556">
        <f t="shared" si="10"/>
        <v>2</v>
      </c>
      <c r="L208" s="556" t="str">
        <f t="shared" si="12"/>
        <v>NO</v>
      </c>
      <c r="M208" s="563" t="s">
        <v>308</v>
      </c>
      <c r="N208" s="553">
        <v>1044</v>
      </c>
      <c r="O208" s="564" t="s">
        <v>744</v>
      </c>
    </row>
    <row r="209" spans="1:15" s="540" customFormat="1" ht="21" x14ac:dyDescent="0.35">
      <c r="A209" s="153">
        <v>2</v>
      </c>
      <c r="B209" s="153" t="s">
        <v>246</v>
      </c>
      <c r="C209" s="153" t="s">
        <v>230</v>
      </c>
      <c r="D209" s="556" t="s">
        <v>245</v>
      </c>
      <c r="E209" s="557" t="str">
        <f t="shared" si="11"/>
        <v>QL</v>
      </c>
      <c r="F209" s="557" t="s">
        <v>739</v>
      </c>
      <c r="G209" s="564" t="s">
        <v>395</v>
      </c>
      <c r="H209" s="556">
        <v>3</v>
      </c>
      <c r="I209" s="556" t="s">
        <v>746</v>
      </c>
      <c r="J209" s="556" t="s">
        <v>402</v>
      </c>
      <c r="K209" s="556">
        <f t="shared" si="10"/>
        <v>1</v>
      </c>
      <c r="L209" s="556" t="str">
        <f t="shared" si="12"/>
        <v>NO</v>
      </c>
      <c r="M209" s="563" t="s">
        <v>304</v>
      </c>
      <c r="N209" s="553">
        <v>511</v>
      </c>
      <c r="O209" s="564" t="s">
        <v>743</v>
      </c>
    </row>
    <row r="210" spans="1:15" s="540" customFormat="1" ht="21" x14ac:dyDescent="0.35">
      <c r="A210" s="153">
        <v>1</v>
      </c>
      <c r="B210" s="153" t="s">
        <v>250</v>
      </c>
      <c r="C210" s="153" t="s">
        <v>253</v>
      </c>
      <c r="D210" s="556" t="s">
        <v>237</v>
      </c>
      <c r="E210" s="557" t="str">
        <f t="shared" si="11"/>
        <v>ST</v>
      </c>
      <c r="F210" s="557" t="s">
        <v>739</v>
      </c>
      <c r="G210" s="564" t="s">
        <v>397</v>
      </c>
      <c r="H210" s="556">
        <v>4</v>
      </c>
      <c r="I210" s="556" t="s">
        <v>747</v>
      </c>
      <c r="J210" s="556" t="s">
        <v>398</v>
      </c>
      <c r="K210" s="556">
        <f t="shared" si="10"/>
        <v>2</v>
      </c>
      <c r="L210" s="556" t="str">
        <f t="shared" si="12"/>
        <v>NO</v>
      </c>
      <c r="M210" s="563" t="s">
        <v>304</v>
      </c>
      <c r="N210" s="553">
        <v>1414</v>
      </c>
      <c r="O210" s="564" t="s">
        <v>744</v>
      </c>
    </row>
    <row r="211" spans="1:15" s="540" customFormat="1" ht="21" x14ac:dyDescent="0.35">
      <c r="A211" s="153">
        <v>1</v>
      </c>
      <c r="B211" s="153" t="s">
        <v>258</v>
      </c>
      <c r="C211" s="153" t="s">
        <v>253</v>
      </c>
      <c r="D211" s="556" t="s">
        <v>248</v>
      </c>
      <c r="E211" s="557" t="str">
        <f t="shared" si="11"/>
        <v>MT</v>
      </c>
      <c r="F211" s="557" t="s">
        <v>738</v>
      </c>
      <c r="G211" s="564" t="s">
        <v>395</v>
      </c>
      <c r="H211" s="556">
        <v>4</v>
      </c>
      <c r="I211" s="556" t="s">
        <v>747</v>
      </c>
      <c r="J211" s="556" t="s">
        <v>402</v>
      </c>
      <c r="K211" s="556">
        <f t="shared" si="10"/>
        <v>2</v>
      </c>
      <c r="L211" s="556" t="str">
        <f t="shared" si="12"/>
        <v>NO</v>
      </c>
      <c r="M211" s="563" t="s">
        <v>304</v>
      </c>
      <c r="N211" s="553">
        <v>2988</v>
      </c>
      <c r="O211" s="564" t="s">
        <v>744</v>
      </c>
    </row>
    <row r="212" spans="1:15" s="540" customFormat="1" ht="21" x14ac:dyDescent="0.35">
      <c r="A212" s="153">
        <v>1</v>
      </c>
      <c r="B212" s="153" t="s">
        <v>259</v>
      </c>
      <c r="C212" s="153" t="s">
        <v>257</v>
      </c>
      <c r="D212" s="556" t="s">
        <v>3</v>
      </c>
      <c r="E212" s="557" t="str">
        <f t="shared" si="11"/>
        <v>MA</v>
      </c>
      <c r="F212" s="557" t="s">
        <v>738</v>
      </c>
      <c r="G212" s="564" t="s">
        <v>397</v>
      </c>
      <c r="H212" s="556">
        <v>2</v>
      </c>
      <c r="I212" s="556" t="s">
        <v>746</v>
      </c>
      <c r="J212" s="556" t="s">
        <v>401</v>
      </c>
      <c r="K212" s="556">
        <f t="shared" si="10"/>
        <v>2</v>
      </c>
      <c r="L212" s="556" t="str">
        <f t="shared" si="12"/>
        <v>NO</v>
      </c>
      <c r="M212" s="563" t="s">
        <v>304</v>
      </c>
      <c r="N212" s="553">
        <v>749</v>
      </c>
      <c r="O212" s="564" t="s">
        <v>743</v>
      </c>
    </row>
    <row r="213" spans="1:15" s="540" customFormat="1" ht="21" x14ac:dyDescent="0.35">
      <c r="A213" s="153">
        <v>1</v>
      </c>
      <c r="B213" s="153" t="s">
        <v>232</v>
      </c>
      <c r="C213" s="153" t="s">
        <v>244</v>
      </c>
      <c r="D213" s="556" t="s">
        <v>2</v>
      </c>
      <c r="E213" s="557" t="str">
        <f t="shared" si="11"/>
        <v>JN</v>
      </c>
      <c r="F213" s="557" t="s">
        <v>738</v>
      </c>
      <c r="G213" s="564" t="s">
        <v>395</v>
      </c>
      <c r="H213" s="556">
        <v>2</v>
      </c>
      <c r="I213" s="556" t="s">
        <v>746</v>
      </c>
      <c r="J213" s="556" t="s">
        <v>399</v>
      </c>
      <c r="K213" s="556">
        <f t="shared" si="10"/>
        <v>2</v>
      </c>
      <c r="L213" s="556" t="str">
        <f t="shared" si="12"/>
        <v>NO</v>
      </c>
      <c r="M213" s="563" t="s">
        <v>307</v>
      </c>
      <c r="N213" s="553">
        <v>444</v>
      </c>
      <c r="O213" s="564" t="s">
        <v>744</v>
      </c>
    </row>
    <row r="214" spans="1:15" s="540" customFormat="1" ht="21" x14ac:dyDescent="0.35">
      <c r="A214" s="153">
        <v>2</v>
      </c>
      <c r="B214" s="153" t="s">
        <v>232</v>
      </c>
      <c r="C214" s="153" t="s">
        <v>241</v>
      </c>
      <c r="D214" s="556" t="s">
        <v>235</v>
      </c>
      <c r="E214" s="557" t="str">
        <f t="shared" si="11"/>
        <v>KM</v>
      </c>
      <c r="F214" s="557" t="s">
        <v>739</v>
      </c>
      <c r="G214" s="564" t="s">
        <v>395</v>
      </c>
      <c r="H214" s="556">
        <v>5</v>
      </c>
      <c r="I214" s="556" t="s">
        <v>747</v>
      </c>
      <c r="J214" s="556" t="s">
        <v>396</v>
      </c>
      <c r="K214" s="556">
        <f t="shared" si="10"/>
        <v>1</v>
      </c>
      <c r="L214" s="556" t="str">
        <f t="shared" si="12"/>
        <v>NO</v>
      </c>
      <c r="M214" s="563" t="s">
        <v>307</v>
      </c>
      <c r="N214" s="553">
        <v>2031</v>
      </c>
      <c r="O214" s="564" t="s">
        <v>743</v>
      </c>
    </row>
    <row r="215" spans="1:15" s="540" customFormat="1" ht="21" x14ac:dyDescent="0.35">
      <c r="A215" s="153">
        <v>2</v>
      </c>
      <c r="B215" s="153" t="s">
        <v>250</v>
      </c>
      <c r="C215" s="153" t="s">
        <v>228</v>
      </c>
      <c r="D215" s="556" t="s">
        <v>3</v>
      </c>
      <c r="E215" s="557" t="str">
        <f t="shared" si="11"/>
        <v>MA</v>
      </c>
      <c r="F215" s="557" t="s">
        <v>739</v>
      </c>
      <c r="G215" s="564" t="s">
        <v>394</v>
      </c>
      <c r="H215" s="556">
        <v>5</v>
      </c>
      <c r="I215" s="556" t="s">
        <v>747</v>
      </c>
      <c r="J215" s="556" t="s">
        <v>401</v>
      </c>
      <c r="K215" s="556">
        <f t="shared" si="10"/>
        <v>1</v>
      </c>
      <c r="L215" s="556" t="str">
        <f t="shared" si="12"/>
        <v>NO</v>
      </c>
      <c r="M215" s="563" t="s">
        <v>313</v>
      </c>
      <c r="N215" s="553">
        <v>338</v>
      </c>
      <c r="O215" s="564" t="s">
        <v>744</v>
      </c>
    </row>
    <row r="216" spans="1:15" s="540" customFormat="1" ht="21" x14ac:dyDescent="0.35">
      <c r="A216" s="153">
        <v>2</v>
      </c>
      <c r="B216" s="153" t="s">
        <v>250</v>
      </c>
      <c r="C216" s="153" t="s">
        <v>230</v>
      </c>
      <c r="D216" s="556" t="s">
        <v>1</v>
      </c>
      <c r="E216" s="557" t="str">
        <f t="shared" si="11"/>
        <v>SU</v>
      </c>
      <c r="F216" s="557" t="s">
        <v>259</v>
      </c>
      <c r="G216" s="564" t="s">
        <v>395</v>
      </c>
      <c r="H216" s="556">
        <v>4</v>
      </c>
      <c r="I216" s="556" t="s">
        <v>747</v>
      </c>
      <c r="J216" s="556" t="s">
        <v>396</v>
      </c>
      <c r="K216" s="556">
        <f t="shared" si="10"/>
        <v>1</v>
      </c>
      <c r="L216" s="556" t="str">
        <f t="shared" si="12"/>
        <v>NO</v>
      </c>
      <c r="M216" s="563" t="s">
        <v>304</v>
      </c>
      <c r="N216" s="553">
        <v>2756</v>
      </c>
      <c r="O216" s="564" t="s">
        <v>743</v>
      </c>
    </row>
    <row r="217" spans="1:15" s="540" customFormat="1" ht="21" x14ac:dyDescent="0.35">
      <c r="A217" s="153">
        <v>1</v>
      </c>
      <c r="B217" s="153" t="s">
        <v>256</v>
      </c>
      <c r="C217" s="153" t="s">
        <v>257</v>
      </c>
      <c r="D217" s="556" t="s">
        <v>235</v>
      </c>
      <c r="E217" s="557" t="str">
        <f t="shared" si="11"/>
        <v>KM</v>
      </c>
      <c r="F217" s="557" t="s">
        <v>259</v>
      </c>
      <c r="G217" s="564" t="s">
        <v>397</v>
      </c>
      <c r="H217" s="556">
        <v>5</v>
      </c>
      <c r="I217" s="556" t="s">
        <v>747</v>
      </c>
      <c r="J217" s="556" t="s">
        <v>398</v>
      </c>
      <c r="K217" s="556">
        <f t="shared" si="10"/>
        <v>2</v>
      </c>
      <c r="L217" s="556" t="str">
        <f t="shared" si="12"/>
        <v>NO</v>
      </c>
      <c r="M217" s="563" t="s">
        <v>308</v>
      </c>
      <c r="N217" s="553">
        <v>621</v>
      </c>
      <c r="O217" s="564" t="s">
        <v>744</v>
      </c>
    </row>
    <row r="218" spans="1:15" s="540" customFormat="1" ht="21" x14ac:dyDescent="0.35">
      <c r="A218" s="153">
        <v>1</v>
      </c>
      <c r="B218" s="153" t="s">
        <v>256</v>
      </c>
      <c r="C218" s="153" t="s">
        <v>249</v>
      </c>
      <c r="D218" s="556" t="s">
        <v>242</v>
      </c>
      <c r="E218" s="557" t="str">
        <f t="shared" si="11"/>
        <v>NP</v>
      </c>
      <c r="F218" s="557" t="s">
        <v>259</v>
      </c>
      <c r="G218" s="564" t="s">
        <v>397</v>
      </c>
      <c r="H218" s="556">
        <v>4</v>
      </c>
      <c r="I218" s="556" t="s">
        <v>747</v>
      </c>
      <c r="J218" s="556" t="s">
        <v>398</v>
      </c>
      <c r="K218" s="556">
        <f t="shared" si="10"/>
        <v>2</v>
      </c>
      <c r="L218" s="556" t="str">
        <f t="shared" si="12"/>
        <v>NO</v>
      </c>
      <c r="M218" s="563" t="s">
        <v>304</v>
      </c>
      <c r="N218" s="553">
        <v>646</v>
      </c>
      <c r="O218" s="564" t="s">
        <v>744</v>
      </c>
    </row>
    <row r="219" spans="1:15" s="540" customFormat="1" ht="21" x14ac:dyDescent="0.35">
      <c r="A219" s="153">
        <v>2</v>
      </c>
      <c r="B219" s="153" t="s">
        <v>256</v>
      </c>
      <c r="C219" s="153" t="s">
        <v>254</v>
      </c>
      <c r="D219" s="556" t="s">
        <v>2</v>
      </c>
      <c r="E219" s="557" t="str">
        <f t="shared" si="11"/>
        <v>JN</v>
      </c>
      <c r="F219" s="557" t="s">
        <v>259</v>
      </c>
      <c r="G219" s="564" t="s">
        <v>394</v>
      </c>
      <c r="H219" s="556">
        <v>3</v>
      </c>
      <c r="I219" s="556" t="s">
        <v>746</v>
      </c>
      <c r="J219" s="556" t="s">
        <v>402</v>
      </c>
      <c r="K219" s="556">
        <f t="shared" si="10"/>
        <v>1</v>
      </c>
      <c r="L219" s="556" t="str">
        <f t="shared" si="12"/>
        <v>NO</v>
      </c>
      <c r="M219" s="563" t="s">
        <v>304</v>
      </c>
      <c r="N219" s="553">
        <v>2847</v>
      </c>
      <c r="O219" s="564" t="s">
        <v>744</v>
      </c>
    </row>
    <row r="220" spans="1:15" s="540" customFormat="1" ht="21" x14ac:dyDescent="0.35">
      <c r="A220" s="153">
        <v>3</v>
      </c>
      <c r="B220" s="153" t="s">
        <v>256</v>
      </c>
      <c r="C220" s="153" t="s">
        <v>244</v>
      </c>
      <c r="D220" s="556" t="s">
        <v>240</v>
      </c>
      <c r="E220" s="557" t="str">
        <f t="shared" si="11"/>
        <v>PZ</v>
      </c>
      <c r="F220" s="557" t="s">
        <v>738</v>
      </c>
      <c r="G220" s="564" t="s">
        <v>397</v>
      </c>
      <c r="H220" s="556">
        <v>3</v>
      </c>
      <c r="I220" s="556" t="s">
        <v>746</v>
      </c>
      <c r="J220" s="556" t="s">
        <v>399</v>
      </c>
      <c r="K220" s="556">
        <f t="shared" si="10"/>
        <v>0</v>
      </c>
      <c r="L220" s="556" t="str">
        <f t="shared" si="12"/>
        <v>YES</v>
      </c>
      <c r="M220" s="563" t="s">
        <v>313</v>
      </c>
      <c r="N220" s="553">
        <v>2321</v>
      </c>
      <c r="O220" s="564" t="s">
        <v>744</v>
      </c>
    </row>
    <row r="221" spans="1:15" s="540" customFormat="1" ht="21" x14ac:dyDescent="0.35">
      <c r="A221" s="153">
        <v>1</v>
      </c>
      <c r="B221" s="153" t="s">
        <v>398</v>
      </c>
      <c r="C221" s="153" t="s">
        <v>228</v>
      </c>
      <c r="D221" s="556" t="s">
        <v>229</v>
      </c>
      <c r="E221" s="557" t="str">
        <f t="shared" si="11"/>
        <v>TH</v>
      </c>
      <c r="F221" s="557" t="s">
        <v>738</v>
      </c>
      <c r="G221" s="564" t="s">
        <v>397</v>
      </c>
      <c r="H221" s="556">
        <v>5</v>
      </c>
      <c r="I221" s="556" t="s">
        <v>747</v>
      </c>
      <c r="J221" s="556" t="s">
        <v>400</v>
      </c>
      <c r="K221" s="556">
        <f t="shared" si="10"/>
        <v>2</v>
      </c>
      <c r="L221" s="556" t="str">
        <f t="shared" si="12"/>
        <v>NO</v>
      </c>
      <c r="M221" s="563" t="s">
        <v>304</v>
      </c>
      <c r="N221" s="553">
        <v>1030</v>
      </c>
      <c r="O221" s="564" t="s">
        <v>743</v>
      </c>
    </row>
    <row r="222" spans="1:15" s="540" customFormat="1" ht="21" x14ac:dyDescent="0.35">
      <c r="A222" s="153">
        <v>2</v>
      </c>
      <c r="B222" s="153" t="s">
        <v>231</v>
      </c>
      <c r="C222" s="153" t="s">
        <v>226</v>
      </c>
      <c r="D222" s="556" t="s">
        <v>229</v>
      </c>
      <c r="E222" s="557" t="str">
        <f t="shared" si="11"/>
        <v>TH</v>
      </c>
      <c r="F222" s="557" t="s">
        <v>738</v>
      </c>
      <c r="G222" s="564" t="s">
        <v>395</v>
      </c>
      <c r="H222" s="556">
        <v>5</v>
      </c>
      <c r="I222" s="556" t="s">
        <v>747</v>
      </c>
      <c r="J222" s="556" t="s">
        <v>398</v>
      </c>
      <c r="K222" s="556">
        <f t="shared" si="10"/>
        <v>1</v>
      </c>
      <c r="L222" s="556" t="str">
        <f t="shared" si="12"/>
        <v>NO</v>
      </c>
      <c r="M222" s="563" t="s">
        <v>307</v>
      </c>
      <c r="N222" s="553">
        <v>2681</v>
      </c>
      <c r="O222" s="564" t="s">
        <v>743</v>
      </c>
    </row>
    <row r="223" spans="1:15" s="540" customFormat="1" ht="21" x14ac:dyDescent="0.35">
      <c r="A223" s="153">
        <v>1</v>
      </c>
      <c r="B223" s="153" t="s">
        <v>233</v>
      </c>
      <c r="C223" s="153" t="s">
        <v>230</v>
      </c>
      <c r="D223" s="556" t="s">
        <v>3</v>
      </c>
      <c r="E223" s="557" t="str">
        <f t="shared" si="11"/>
        <v>MA</v>
      </c>
      <c r="F223" s="557" t="s">
        <v>259</v>
      </c>
      <c r="G223" s="564" t="s">
        <v>395</v>
      </c>
      <c r="H223" s="556">
        <v>4</v>
      </c>
      <c r="I223" s="556" t="s">
        <v>747</v>
      </c>
      <c r="J223" s="556" t="s">
        <v>398</v>
      </c>
      <c r="K223" s="556">
        <f t="shared" si="10"/>
        <v>2</v>
      </c>
      <c r="L223" s="556" t="str">
        <f t="shared" si="12"/>
        <v>NO</v>
      </c>
      <c r="M223" s="563" t="s">
        <v>310</v>
      </c>
      <c r="N223" s="553">
        <v>2591</v>
      </c>
      <c r="O223" s="564" t="s">
        <v>744</v>
      </c>
    </row>
    <row r="224" spans="1:15" s="540" customFormat="1" ht="21" x14ac:dyDescent="0.35">
      <c r="A224" s="153">
        <v>1</v>
      </c>
      <c r="B224" s="153" t="s">
        <v>259</v>
      </c>
      <c r="C224" s="153" t="s">
        <v>247</v>
      </c>
      <c r="D224" s="556" t="s">
        <v>229</v>
      </c>
      <c r="E224" s="557" t="str">
        <f t="shared" si="11"/>
        <v>TH</v>
      </c>
      <c r="F224" s="557" t="s">
        <v>739</v>
      </c>
      <c r="G224" s="564" t="s">
        <v>397</v>
      </c>
      <c r="H224" s="556">
        <v>5</v>
      </c>
      <c r="I224" s="556" t="s">
        <v>747</v>
      </c>
      <c r="J224" s="556" t="s">
        <v>396</v>
      </c>
      <c r="K224" s="556">
        <f t="shared" si="10"/>
        <v>2</v>
      </c>
      <c r="L224" s="556" t="str">
        <f t="shared" si="12"/>
        <v>NO</v>
      </c>
      <c r="M224" s="563" t="s">
        <v>307</v>
      </c>
      <c r="N224" s="553">
        <v>2227</v>
      </c>
      <c r="O224" s="564" t="s">
        <v>744</v>
      </c>
    </row>
    <row r="225" spans="1:15" s="540" customFormat="1" ht="21" x14ac:dyDescent="0.35">
      <c r="A225" s="153">
        <v>1</v>
      </c>
      <c r="B225" s="153" t="s">
        <v>231</v>
      </c>
      <c r="C225" s="153" t="s">
        <v>249</v>
      </c>
      <c r="D225" s="556" t="s">
        <v>235</v>
      </c>
      <c r="E225" s="557" t="str">
        <f t="shared" si="11"/>
        <v>KM</v>
      </c>
      <c r="F225" s="557" t="s">
        <v>259</v>
      </c>
      <c r="G225" s="564" t="s">
        <v>394</v>
      </c>
      <c r="H225" s="556">
        <v>4</v>
      </c>
      <c r="I225" s="556" t="s">
        <v>747</v>
      </c>
      <c r="J225" s="556" t="s">
        <v>401</v>
      </c>
      <c r="K225" s="556">
        <f t="shared" si="10"/>
        <v>2</v>
      </c>
      <c r="L225" s="556" t="str">
        <f t="shared" si="12"/>
        <v>NO</v>
      </c>
      <c r="M225" s="563" t="s">
        <v>304</v>
      </c>
      <c r="N225" s="553">
        <v>3381</v>
      </c>
      <c r="O225" s="564" t="s">
        <v>743</v>
      </c>
    </row>
    <row r="226" spans="1:15" s="540" customFormat="1" ht="21" x14ac:dyDescent="0.35">
      <c r="A226" s="153">
        <v>3</v>
      </c>
      <c r="B226" s="153" t="s">
        <v>250</v>
      </c>
      <c r="C226" s="153" t="s">
        <v>234</v>
      </c>
      <c r="D226" s="556" t="s">
        <v>245</v>
      </c>
      <c r="E226" s="557" t="str">
        <f t="shared" si="11"/>
        <v>QL</v>
      </c>
      <c r="F226" s="557" t="s">
        <v>738</v>
      </c>
      <c r="G226" s="564" t="s">
        <v>395</v>
      </c>
      <c r="H226" s="556">
        <v>3</v>
      </c>
      <c r="I226" s="556" t="s">
        <v>746</v>
      </c>
      <c r="J226" s="556" t="s">
        <v>396</v>
      </c>
      <c r="K226" s="556">
        <f t="shared" si="10"/>
        <v>0</v>
      </c>
      <c r="L226" s="556" t="str">
        <f t="shared" si="12"/>
        <v>YES</v>
      </c>
      <c r="M226" s="563" t="s">
        <v>313</v>
      </c>
      <c r="N226" s="553">
        <v>2534</v>
      </c>
      <c r="O226" s="564" t="s">
        <v>744</v>
      </c>
    </row>
    <row r="227" spans="1:15" s="540" customFormat="1" ht="21" x14ac:dyDescent="0.35">
      <c r="A227" s="153">
        <v>3</v>
      </c>
      <c r="B227" s="153" t="s">
        <v>250</v>
      </c>
      <c r="C227" s="153" t="s">
        <v>239</v>
      </c>
      <c r="D227" s="556" t="s">
        <v>242</v>
      </c>
      <c r="E227" s="557" t="str">
        <f t="shared" si="11"/>
        <v>NP</v>
      </c>
      <c r="F227" s="557" t="s">
        <v>739</v>
      </c>
      <c r="G227" s="564" t="s">
        <v>394</v>
      </c>
      <c r="H227" s="556">
        <v>4</v>
      </c>
      <c r="I227" s="556" t="s">
        <v>747</v>
      </c>
      <c r="J227" s="556" t="s">
        <v>400</v>
      </c>
      <c r="K227" s="556">
        <f t="shared" si="10"/>
        <v>0</v>
      </c>
      <c r="L227" s="556" t="str">
        <f t="shared" si="12"/>
        <v>YES</v>
      </c>
      <c r="M227" s="563" t="s">
        <v>310</v>
      </c>
      <c r="N227" s="553">
        <v>442</v>
      </c>
      <c r="O227" s="564" t="s">
        <v>743</v>
      </c>
    </row>
    <row r="228" spans="1:15" s="540" customFormat="1" ht="21" x14ac:dyDescent="0.35">
      <c r="A228" s="153">
        <v>3</v>
      </c>
      <c r="B228" s="153" t="s">
        <v>250</v>
      </c>
      <c r="C228" s="153" t="s">
        <v>239</v>
      </c>
      <c r="D228" s="556" t="s">
        <v>255</v>
      </c>
      <c r="E228" s="557" t="str">
        <f t="shared" si="11"/>
        <v>BW</v>
      </c>
      <c r="F228" s="557" t="s">
        <v>738</v>
      </c>
      <c r="G228" s="564" t="s">
        <v>394</v>
      </c>
      <c r="H228" s="556">
        <v>5</v>
      </c>
      <c r="I228" s="556" t="s">
        <v>747</v>
      </c>
      <c r="J228" s="556" t="s">
        <v>396</v>
      </c>
      <c r="K228" s="556">
        <f t="shared" si="10"/>
        <v>0</v>
      </c>
      <c r="L228" s="556" t="str">
        <f t="shared" si="12"/>
        <v>YES</v>
      </c>
      <c r="M228" s="563" t="s">
        <v>310</v>
      </c>
      <c r="N228" s="553">
        <v>2186</v>
      </c>
      <c r="O228" s="564" t="s">
        <v>744</v>
      </c>
    </row>
    <row r="229" spans="1:15" s="540" customFormat="1" ht="21" x14ac:dyDescent="0.35">
      <c r="A229" s="153">
        <v>2</v>
      </c>
      <c r="B229" s="153" t="s">
        <v>258</v>
      </c>
      <c r="C229" s="153" t="s">
        <v>230</v>
      </c>
      <c r="D229" s="556" t="s">
        <v>252</v>
      </c>
      <c r="E229" s="557" t="str">
        <f t="shared" si="11"/>
        <v>VX</v>
      </c>
      <c r="F229" s="557" t="s">
        <v>738</v>
      </c>
      <c r="G229" s="564" t="s">
        <v>395</v>
      </c>
      <c r="H229" s="556">
        <v>3</v>
      </c>
      <c r="I229" s="556" t="s">
        <v>746</v>
      </c>
      <c r="J229" s="556" t="s">
        <v>401</v>
      </c>
      <c r="K229" s="556">
        <f t="shared" si="10"/>
        <v>1</v>
      </c>
      <c r="L229" s="556" t="str">
        <f t="shared" si="12"/>
        <v>NO</v>
      </c>
      <c r="M229" s="563" t="s">
        <v>304</v>
      </c>
      <c r="N229" s="553">
        <v>1904</v>
      </c>
      <c r="O229" s="564" t="s">
        <v>744</v>
      </c>
    </row>
    <row r="230" spans="1:15" s="540" customFormat="1" ht="21" x14ac:dyDescent="0.35">
      <c r="A230" s="153">
        <v>2</v>
      </c>
      <c r="B230" s="153" t="s">
        <v>232</v>
      </c>
      <c r="C230" s="153" t="s">
        <v>228</v>
      </c>
      <c r="D230" s="556" t="s">
        <v>255</v>
      </c>
      <c r="E230" s="557" t="str">
        <f t="shared" si="11"/>
        <v>BW</v>
      </c>
      <c r="F230" s="557" t="s">
        <v>739</v>
      </c>
      <c r="G230" s="564" t="s">
        <v>395</v>
      </c>
      <c r="H230" s="556">
        <v>4</v>
      </c>
      <c r="I230" s="556" t="s">
        <v>747</v>
      </c>
      <c r="J230" s="556" t="s">
        <v>396</v>
      </c>
      <c r="K230" s="556">
        <f t="shared" si="10"/>
        <v>1</v>
      </c>
      <c r="L230" s="556" t="str">
        <f t="shared" si="12"/>
        <v>NO</v>
      </c>
      <c r="M230" s="563" t="s">
        <v>308</v>
      </c>
      <c r="N230" s="553">
        <v>2625</v>
      </c>
      <c r="O230" s="564" t="s">
        <v>744</v>
      </c>
    </row>
    <row r="231" spans="1:15" s="540" customFormat="1" ht="21" x14ac:dyDescent="0.35">
      <c r="A231" s="153">
        <v>1</v>
      </c>
      <c r="B231" s="153" t="s">
        <v>398</v>
      </c>
      <c r="C231" s="153" t="s">
        <v>251</v>
      </c>
      <c r="D231" s="556" t="s">
        <v>237</v>
      </c>
      <c r="E231" s="557" t="str">
        <f t="shared" si="11"/>
        <v>ST</v>
      </c>
      <c r="F231" s="557" t="s">
        <v>739</v>
      </c>
      <c r="G231" s="564" t="s">
        <v>397</v>
      </c>
      <c r="H231" s="556">
        <v>5</v>
      </c>
      <c r="I231" s="556" t="s">
        <v>747</v>
      </c>
      <c r="J231" s="556" t="s">
        <v>398</v>
      </c>
      <c r="K231" s="556">
        <f t="shared" si="10"/>
        <v>2</v>
      </c>
      <c r="L231" s="556" t="str">
        <f t="shared" si="12"/>
        <v>NO</v>
      </c>
      <c r="M231" s="563" t="s">
        <v>308</v>
      </c>
      <c r="N231" s="553">
        <v>2859</v>
      </c>
      <c r="O231" s="564" t="s">
        <v>744</v>
      </c>
    </row>
    <row r="232" spans="1:15" s="540" customFormat="1" ht="21" x14ac:dyDescent="0.35">
      <c r="A232" s="153">
        <v>1</v>
      </c>
      <c r="B232" s="153" t="s">
        <v>256</v>
      </c>
      <c r="C232" s="153" t="s">
        <v>234</v>
      </c>
      <c r="D232" s="556" t="s">
        <v>245</v>
      </c>
      <c r="E232" s="557" t="str">
        <f t="shared" si="11"/>
        <v>QL</v>
      </c>
      <c r="F232" s="557" t="s">
        <v>738</v>
      </c>
      <c r="G232" s="564" t="s">
        <v>395</v>
      </c>
      <c r="H232" s="556">
        <v>5</v>
      </c>
      <c r="I232" s="556" t="s">
        <v>747</v>
      </c>
      <c r="J232" s="556" t="s">
        <v>398</v>
      </c>
      <c r="K232" s="556">
        <f t="shared" si="10"/>
        <v>2</v>
      </c>
      <c r="L232" s="556" t="str">
        <f t="shared" si="12"/>
        <v>NO</v>
      </c>
      <c r="M232" s="563" t="s">
        <v>304</v>
      </c>
      <c r="N232" s="553">
        <v>2839</v>
      </c>
      <c r="O232" s="564" t="s">
        <v>743</v>
      </c>
    </row>
    <row r="233" spans="1:15" s="540" customFormat="1" ht="21" x14ac:dyDescent="0.35">
      <c r="A233" s="153">
        <v>1</v>
      </c>
      <c r="B233" s="153" t="s">
        <v>231</v>
      </c>
      <c r="C233" s="153" t="s">
        <v>257</v>
      </c>
      <c r="D233" s="556" t="s">
        <v>255</v>
      </c>
      <c r="E233" s="557" t="str">
        <f t="shared" si="11"/>
        <v>BW</v>
      </c>
      <c r="F233" s="557" t="s">
        <v>739</v>
      </c>
      <c r="G233" s="564" t="s">
        <v>397</v>
      </c>
      <c r="H233" s="556">
        <v>2</v>
      </c>
      <c r="I233" s="556" t="s">
        <v>746</v>
      </c>
      <c r="J233" s="556" t="s">
        <v>402</v>
      </c>
      <c r="K233" s="556">
        <f t="shared" si="10"/>
        <v>2</v>
      </c>
      <c r="L233" s="556" t="str">
        <f t="shared" si="12"/>
        <v>NO</v>
      </c>
      <c r="M233" s="563" t="s">
        <v>310</v>
      </c>
      <c r="N233" s="553">
        <v>2945</v>
      </c>
      <c r="O233" s="564" t="s">
        <v>744</v>
      </c>
    </row>
    <row r="234" spans="1:15" s="540" customFormat="1" ht="21" x14ac:dyDescent="0.35">
      <c r="A234" s="153">
        <v>2</v>
      </c>
      <c r="B234" s="153" t="s">
        <v>398</v>
      </c>
      <c r="C234" s="153" t="s">
        <v>230</v>
      </c>
      <c r="D234" s="556" t="s">
        <v>1</v>
      </c>
      <c r="E234" s="557" t="str">
        <f t="shared" si="11"/>
        <v>SU</v>
      </c>
      <c r="F234" s="557" t="s">
        <v>738</v>
      </c>
      <c r="G234" s="564" t="s">
        <v>395</v>
      </c>
      <c r="H234" s="556">
        <v>4</v>
      </c>
      <c r="I234" s="556" t="s">
        <v>747</v>
      </c>
      <c r="J234" s="556" t="s">
        <v>399</v>
      </c>
      <c r="K234" s="556">
        <f t="shared" si="10"/>
        <v>1</v>
      </c>
      <c r="L234" s="556" t="str">
        <f t="shared" si="12"/>
        <v>NO</v>
      </c>
      <c r="M234" s="563" t="s">
        <v>313</v>
      </c>
      <c r="N234" s="553">
        <v>3107</v>
      </c>
      <c r="O234" s="564" t="s">
        <v>744</v>
      </c>
    </row>
    <row r="235" spans="1:15" s="540" customFormat="1" ht="21" x14ac:dyDescent="0.35">
      <c r="A235" s="153">
        <v>1</v>
      </c>
      <c r="B235" s="153" t="s">
        <v>232</v>
      </c>
      <c r="C235" s="153" t="s">
        <v>251</v>
      </c>
      <c r="D235" s="556" t="s">
        <v>237</v>
      </c>
      <c r="E235" s="557" t="str">
        <f t="shared" si="11"/>
        <v>ST</v>
      </c>
      <c r="F235" s="557" t="s">
        <v>259</v>
      </c>
      <c r="G235" s="564" t="s">
        <v>397</v>
      </c>
      <c r="H235" s="556">
        <v>2</v>
      </c>
      <c r="I235" s="556" t="s">
        <v>746</v>
      </c>
      <c r="J235" s="556" t="s">
        <v>400</v>
      </c>
      <c r="K235" s="556">
        <f t="shared" si="10"/>
        <v>2</v>
      </c>
      <c r="L235" s="556" t="str">
        <f t="shared" si="12"/>
        <v>NO</v>
      </c>
      <c r="M235" s="563" t="s">
        <v>308</v>
      </c>
      <c r="N235" s="553">
        <v>1974</v>
      </c>
      <c r="O235" s="564" t="s">
        <v>744</v>
      </c>
    </row>
    <row r="236" spans="1:15" s="540" customFormat="1" ht="21" x14ac:dyDescent="0.35">
      <c r="A236" s="153">
        <v>2</v>
      </c>
      <c r="B236" s="153" t="s">
        <v>232</v>
      </c>
      <c r="C236" s="153" t="s">
        <v>249</v>
      </c>
      <c r="D236" s="556" t="s">
        <v>242</v>
      </c>
      <c r="E236" s="557" t="str">
        <f t="shared" si="11"/>
        <v>NP</v>
      </c>
      <c r="F236" s="557" t="s">
        <v>259</v>
      </c>
      <c r="G236" s="564" t="s">
        <v>397</v>
      </c>
      <c r="H236" s="556">
        <v>5</v>
      </c>
      <c r="I236" s="556" t="s">
        <v>747</v>
      </c>
      <c r="J236" s="556" t="s">
        <v>398</v>
      </c>
      <c r="K236" s="556">
        <f t="shared" si="10"/>
        <v>1</v>
      </c>
      <c r="L236" s="556" t="str">
        <f t="shared" si="12"/>
        <v>NO</v>
      </c>
      <c r="M236" s="563" t="s">
        <v>308</v>
      </c>
      <c r="N236" s="553">
        <v>3700</v>
      </c>
      <c r="O236" s="564" t="s">
        <v>743</v>
      </c>
    </row>
    <row r="237" spans="1:15" s="540" customFormat="1" ht="21" x14ac:dyDescent="0.35">
      <c r="A237" s="153">
        <v>2</v>
      </c>
      <c r="B237" s="153" t="s">
        <v>232</v>
      </c>
      <c r="C237" s="153" t="s">
        <v>230</v>
      </c>
      <c r="D237" s="556" t="s">
        <v>252</v>
      </c>
      <c r="E237" s="557" t="str">
        <f t="shared" si="11"/>
        <v>VX</v>
      </c>
      <c r="F237" s="557" t="s">
        <v>259</v>
      </c>
      <c r="G237" s="564" t="s">
        <v>394</v>
      </c>
      <c r="H237" s="556">
        <v>5</v>
      </c>
      <c r="I237" s="556" t="s">
        <v>747</v>
      </c>
      <c r="J237" s="556" t="s">
        <v>398</v>
      </c>
      <c r="K237" s="556">
        <f t="shared" si="10"/>
        <v>1</v>
      </c>
      <c r="L237" s="556" t="str">
        <f t="shared" si="12"/>
        <v>NO</v>
      </c>
      <c r="M237" s="563" t="s">
        <v>310</v>
      </c>
      <c r="N237" s="553">
        <v>3135</v>
      </c>
      <c r="O237" s="564" t="s">
        <v>744</v>
      </c>
    </row>
    <row r="238" spans="1:15" s="540" customFormat="1" ht="21" x14ac:dyDescent="0.35">
      <c r="A238" s="153">
        <v>1</v>
      </c>
      <c r="B238" s="153" t="s">
        <v>238</v>
      </c>
      <c r="C238" s="153" t="s">
        <v>236</v>
      </c>
      <c r="D238" s="556" t="s">
        <v>248</v>
      </c>
      <c r="E238" s="557" t="str">
        <f t="shared" si="11"/>
        <v>MT</v>
      </c>
      <c r="F238" s="557" t="s">
        <v>738</v>
      </c>
      <c r="G238" s="564" t="s">
        <v>395</v>
      </c>
      <c r="H238" s="556">
        <v>3</v>
      </c>
      <c r="I238" s="556" t="s">
        <v>746</v>
      </c>
      <c r="J238" s="556" t="s">
        <v>396</v>
      </c>
      <c r="K238" s="556">
        <f t="shared" si="10"/>
        <v>2</v>
      </c>
      <c r="L238" s="556" t="str">
        <f t="shared" si="12"/>
        <v>NO</v>
      </c>
      <c r="M238" s="563" t="s">
        <v>313</v>
      </c>
      <c r="N238" s="553">
        <v>3248</v>
      </c>
      <c r="O238" s="564" t="s">
        <v>743</v>
      </c>
    </row>
    <row r="239" spans="1:15" s="540" customFormat="1" ht="21" x14ac:dyDescent="0.35">
      <c r="A239" s="153">
        <v>1</v>
      </c>
      <c r="B239" s="153" t="s">
        <v>238</v>
      </c>
      <c r="C239" s="153" t="s">
        <v>244</v>
      </c>
      <c r="D239" s="556" t="s">
        <v>242</v>
      </c>
      <c r="E239" s="557" t="str">
        <f t="shared" si="11"/>
        <v>NP</v>
      </c>
      <c r="F239" s="557" t="s">
        <v>738</v>
      </c>
      <c r="G239" s="564" t="s">
        <v>397</v>
      </c>
      <c r="H239" s="556">
        <v>3</v>
      </c>
      <c r="I239" s="556" t="s">
        <v>746</v>
      </c>
      <c r="J239" s="556" t="s">
        <v>401</v>
      </c>
      <c r="K239" s="556">
        <f t="shared" si="10"/>
        <v>2</v>
      </c>
      <c r="L239" s="556" t="str">
        <f t="shared" si="12"/>
        <v>NO</v>
      </c>
      <c r="M239" s="563" t="s">
        <v>304</v>
      </c>
      <c r="N239" s="553">
        <v>2173</v>
      </c>
      <c r="O239" s="564" t="s">
        <v>743</v>
      </c>
    </row>
    <row r="240" spans="1:15" s="540" customFormat="1" ht="21" x14ac:dyDescent="0.35">
      <c r="A240" s="153">
        <v>1</v>
      </c>
      <c r="B240" s="153" t="s">
        <v>238</v>
      </c>
      <c r="C240" s="153" t="s">
        <v>254</v>
      </c>
      <c r="D240" s="556" t="s">
        <v>2</v>
      </c>
      <c r="E240" s="557" t="str">
        <f t="shared" si="11"/>
        <v>JN</v>
      </c>
      <c r="F240" s="557" t="s">
        <v>738</v>
      </c>
      <c r="G240" s="564" t="s">
        <v>394</v>
      </c>
      <c r="H240" s="556">
        <v>4</v>
      </c>
      <c r="I240" s="556" t="s">
        <v>747</v>
      </c>
      <c r="J240" s="556" t="s">
        <v>396</v>
      </c>
      <c r="K240" s="556">
        <f t="shared" si="10"/>
        <v>2</v>
      </c>
      <c r="L240" s="556" t="str">
        <f t="shared" si="12"/>
        <v>NO</v>
      </c>
      <c r="M240" s="563" t="s">
        <v>308</v>
      </c>
      <c r="N240" s="553">
        <v>3139</v>
      </c>
      <c r="O240" s="564" t="s">
        <v>744</v>
      </c>
    </row>
    <row r="241" spans="1:15" s="540" customFormat="1" ht="21" x14ac:dyDescent="0.35">
      <c r="A241" s="153">
        <v>1</v>
      </c>
      <c r="B241" s="153" t="s">
        <v>250</v>
      </c>
      <c r="C241" s="153" t="s">
        <v>241</v>
      </c>
      <c r="D241" s="556" t="s">
        <v>242</v>
      </c>
      <c r="E241" s="557" t="str">
        <f t="shared" si="11"/>
        <v>NP</v>
      </c>
      <c r="F241" s="557" t="s">
        <v>259</v>
      </c>
      <c r="G241" s="564" t="s">
        <v>397</v>
      </c>
      <c r="H241" s="556">
        <v>4</v>
      </c>
      <c r="I241" s="556" t="s">
        <v>747</v>
      </c>
      <c r="J241" s="556" t="s">
        <v>401</v>
      </c>
      <c r="K241" s="556">
        <f t="shared" si="10"/>
        <v>2</v>
      </c>
      <c r="L241" s="556" t="str">
        <f t="shared" si="12"/>
        <v>NO</v>
      </c>
      <c r="M241" s="563" t="s">
        <v>308</v>
      </c>
      <c r="N241" s="553">
        <v>3275</v>
      </c>
      <c r="O241" s="564" t="s">
        <v>744</v>
      </c>
    </row>
    <row r="242" spans="1:15" s="540" customFormat="1" ht="21" x14ac:dyDescent="0.35">
      <c r="A242" s="153">
        <v>1</v>
      </c>
      <c r="B242" s="153" t="s">
        <v>250</v>
      </c>
      <c r="C242" s="153" t="s">
        <v>236</v>
      </c>
      <c r="D242" s="556" t="s">
        <v>242</v>
      </c>
      <c r="E242" s="557" t="str">
        <f t="shared" si="11"/>
        <v>NP</v>
      </c>
      <c r="F242" s="557" t="s">
        <v>738</v>
      </c>
      <c r="G242" s="564" t="s">
        <v>395</v>
      </c>
      <c r="H242" s="556">
        <v>5</v>
      </c>
      <c r="I242" s="556" t="s">
        <v>747</v>
      </c>
      <c r="J242" s="556" t="s">
        <v>401</v>
      </c>
      <c r="K242" s="556">
        <f t="shared" si="10"/>
        <v>2</v>
      </c>
      <c r="L242" s="556" t="str">
        <f t="shared" si="12"/>
        <v>NO</v>
      </c>
      <c r="M242" s="563" t="s">
        <v>307</v>
      </c>
      <c r="N242" s="553">
        <v>2317</v>
      </c>
      <c r="O242" s="564" t="s">
        <v>744</v>
      </c>
    </row>
    <row r="243" spans="1:15" s="540" customFormat="1" ht="21" x14ac:dyDescent="0.35">
      <c r="A243" s="153">
        <v>2</v>
      </c>
      <c r="B243" s="153" t="s">
        <v>259</v>
      </c>
      <c r="C243" s="153" t="s">
        <v>251</v>
      </c>
      <c r="D243" s="556" t="s">
        <v>235</v>
      </c>
      <c r="E243" s="557" t="str">
        <f t="shared" si="11"/>
        <v>KM</v>
      </c>
      <c r="F243" s="557" t="s">
        <v>739</v>
      </c>
      <c r="G243" s="564" t="s">
        <v>395</v>
      </c>
      <c r="H243" s="556">
        <v>5</v>
      </c>
      <c r="I243" s="556" t="s">
        <v>747</v>
      </c>
      <c r="J243" s="556" t="s">
        <v>399</v>
      </c>
      <c r="K243" s="556">
        <f t="shared" si="10"/>
        <v>1</v>
      </c>
      <c r="L243" s="556" t="str">
        <f t="shared" si="12"/>
        <v>NO</v>
      </c>
      <c r="M243" s="563" t="s">
        <v>308</v>
      </c>
      <c r="N243" s="553">
        <v>398</v>
      </c>
      <c r="O243" s="564" t="s">
        <v>744</v>
      </c>
    </row>
    <row r="244" spans="1:15" s="540" customFormat="1" ht="21" x14ac:dyDescent="0.35">
      <c r="A244" s="153">
        <v>2</v>
      </c>
      <c r="B244" s="153" t="s">
        <v>232</v>
      </c>
      <c r="C244" s="153" t="s">
        <v>234</v>
      </c>
      <c r="D244" s="556" t="s">
        <v>1</v>
      </c>
      <c r="E244" s="557" t="str">
        <f t="shared" si="11"/>
        <v>SU</v>
      </c>
      <c r="F244" s="557" t="s">
        <v>738</v>
      </c>
      <c r="G244" s="564" t="s">
        <v>394</v>
      </c>
      <c r="H244" s="556">
        <v>2</v>
      </c>
      <c r="I244" s="556" t="s">
        <v>746</v>
      </c>
      <c r="J244" s="556" t="s">
        <v>402</v>
      </c>
      <c r="K244" s="556">
        <f t="shared" si="10"/>
        <v>1</v>
      </c>
      <c r="L244" s="556" t="str">
        <f t="shared" si="12"/>
        <v>NO</v>
      </c>
      <c r="M244" s="563" t="s">
        <v>313</v>
      </c>
      <c r="N244" s="553">
        <v>2147</v>
      </c>
      <c r="O244" s="564" t="s">
        <v>744</v>
      </c>
    </row>
    <row r="245" spans="1:15" s="540" customFormat="1" ht="21" x14ac:dyDescent="0.35">
      <c r="A245" s="153">
        <v>1</v>
      </c>
      <c r="B245" s="153" t="s">
        <v>233</v>
      </c>
      <c r="C245" s="153" t="s">
        <v>226</v>
      </c>
      <c r="D245" s="556" t="s">
        <v>229</v>
      </c>
      <c r="E245" s="557" t="str">
        <f t="shared" si="11"/>
        <v>TH</v>
      </c>
      <c r="F245" s="557" t="s">
        <v>739</v>
      </c>
      <c r="G245" s="564" t="s">
        <v>395</v>
      </c>
      <c r="H245" s="556">
        <v>2</v>
      </c>
      <c r="I245" s="556" t="s">
        <v>746</v>
      </c>
      <c r="J245" s="556" t="s">
        <v>398</v>
      </c>
      <c r="K245" s="556">
        <f t="shared" si="10"/>
        <v>2</v>
      </c>
      <c r="L245" s="556" t="str">
        <f t="shared" si="12"/>
        <v>NO</v>
      </c>
      <c r="M245" s="563" t="s">
        <v>304</v>
      </c>
      <c r="N245" s="553">
        <v>859</v>
      </c>
      <c r="O245" s="564" t="s">
        <v>743</v>
      </c>
    </row>
    <row r="246" spans="1:15" s="540" customFormat="1" ht="21" x14ac:dyDescent="0.35">
      <c r="A246" s="153">
        <v>2</v>
      </c>
      <c r="B246" s="153" t="s">
        <v>233</v>
      </c>
      <c r="C246" s="153" t="s">
        <v>226</v>
      </c>
      <c r="D246" s="556" t="s">
        <v>255</v>
      </c>
      <c r="E246" s="557" t="str">
        <f t="shared" si="11"/>
        <v>BW</v>
      </c>
      <c r="F246" s="557" t="s">
        <v>738</v>
      </c>
      <c r="G246" s="564" t="s">
        <v>397</v>
      </c>
      <c r="H246" s="556">
        <v>2</v>
      </c>
      <c r="I246" s="556" t="s">
        <v>746</v>
      </c>
      <c r="J246" s="556" t="s">
        <v>402</v>
      </c>
      <c r="K246" s="556">
        <f t="shared" si="10"/>
        <v>1</v>
      </c>
      <c r="L246" s="556" t="str">
        <f t="shared" si="12"/>
        <v>NO</v>
      </c>
      <c r="M246" s="563" t="s">
        <v>308</v>
      </c>
      <c r="N246" s="553">
        <v>2195</v>
      </c>
      <c r="O246" s="564" t="s">
        <v>744</v>
      </c>
    </row>
    <row r="247" spans="1:15" s="540" customFormat="1" ht="21" x14ac:dyDescent="0.35">
      <c r="A247" s="153">
        <v>2</v>
      </c>
      <c r="B247" s="153" t="s">
        <v>233</v>
      </c>
      <c r="C247" s="153" t="s">
        <v>254</v>
      </c>
      <c r="D247" s="556" t="s">
        <v>248</v>
      </c>
      <c r="E247" s="557" t="str">
        <f t="shared" si="11"/>
        <v>MT</v>
      </c>
      <c r="F247" s="557" t="s">
        <v>259</v>
      </c>
      <c r="G247" s="564" t="s">
        <v>394</v>
      </c>
      <c r="H247" s="556">
        <v>2</v>
      </c>
      <c r="I247" s="556" t="s">
        <v>746</v>
      </c>
      <c r="J247" s="556" t="s">
        <v>401</v>
      </c>
      <c r="K247" s="556">
        <f t="shared" si="10"/>
        <v>1</v>
      </c>
      <c r="L247" s="556" t="str">
        <f t="shared" si="12"/>
        <v>NO</v>
      </c>
      <c r="M247" s="563" t="s">
        <v>313</v>
      </c>
      <c r="N247" s="553">
        <v>1878</v>
      </c>
      <c r="O247" s="564" t="s">
        <v>744</v>
      </c>
    </row>
    <row r="248" spans="1:15" s="540" customFormat="1" ht="21" x14ac:dyDescent="0.35">
      <c r="A248" s="153">
        <v>2</v>
      </c>
      <c r="B248" s="153" t="s">
        <v>233</v>
      </c>
      <c r="C248" s="153" t="s">
        <v>249</v>
      </c>
      <c r="D248" s="556" t="s">
        <v>2</v>
      </c>
      <c r="E248" s="557" t="str">
        <f t="shared" si="11"/>
        <v>JN</v>
      </c>
      <c r="F248" s="557" t="s">
        <v>739</v>
      </c>
      <c r="G248" s="564" t="s">
        <v>395</v>
      </c>
      <c r="H248" s="556">
        <v>5</v>
      </c>
      <c r="I248" s="556" t="s">
        <v>747</v>
      </c>
      <c r="J248" s="556" t="s">
        <v>399</v>
      </c>
      <c r="K248" s="556">
        <f t="shared" si="10"/>
        <v>1</v>
      </c>
      <c r="L248" s="556" t="str">
        <f t="shared" si="12"/>
        <v>NO</v>
      </c>
      <c r="M248" s="563" t="s">
        <v>307</v>
      </c>
      <c r="N248" s="553">
        <v>3132</v>
      </c>
      <c r="O248" s="564" t="s">
        <v>744</v>
      </c>
    </row>
    <row r="249" spans="1:15" s="540" customFormat="1" ht="21" x14ac:dyDescent="0.35">
      <c r="A249" s="153">
        <v>3</v>
      </c>
      <c r="B249" s="153" t="s">
        <v>233</v>
      </c>
      <c r="C249" s="153" t="s">
        <v>230</v>
      </c>
      <c r="D249" s="556" t="s">
        <v>1</v>
      </c>
      <c r="E249" s="557" t="str">
        <f t="shared" si="11"/>
        <v>SU</v>
      </c>
      <c r="F249" s="557" t="s">
        <v>739</v>
      </c>
      <c r="G249" s="564" t="s">
        <v>397</v>
      </c>
      <c r="H249" s="556">
        <v>5</v>
      </c>
      <c r="I249" s="556" t="s">
        <v>747</v>
      </c>
      <c r="J249" s="556" t="s">
        <v>396</v>
      </c>
      <c r="K249" s="556">
        <f t="shared" si="10"/>
        <v>0</v>
      </c>
      <c r="L249" s="556" t="str">
        <f t="shared" si="12"/>
        <v>YES</v>
      </c>
      <c r="M249" s="563" t="s">
        <v>307</v>
      </c>
      <c r="N249" s="553">
        <v>898</v>
      </c>
      <c r="O249" s="564" t="s">
        <v>743</v>
      </c>
    </row>
    <row r="250" spans="1:15" s="540" customFormat="1" ht="21" x14ac:dyDescent="0.35">
      <c r="A250" s="153">
        <v>2</v>
      </c>
      <c r="B250" s="153" t="s">
        <v>246</v>
      </c>
      <c r="C250" s="153" t="s">
        <v>251</v>
      </c>
      <c r="D250" s="556" t="s">
        <v>237</v>
      </c>
      <c r="E250" s="557" t="str">
        <f t="shared" si="11"/>
        <v>ST</v>
      </c>
      <c r="F250" s="557" t="s">
        <v>738</v>
      </c>
      <c r="G250" s="564" t="s">
        <v>397</v>
      </c>
      <c r="H250" s="556">
        <v>3</v>
      </c>
      <c r="I250" s="556" t="s">
        <v>746</v>
      </c>
      <c r="J250" s="556" t="s">
        <v>401</v>
      </c>
      <c r="K250" s="556">
        <f t="shared" si="10"/>
        <v>1</v>
      </c>
      <c r="L250" s="556" t="str">
        <f t="shared" si="12"/>
        <v>NO</v>
      </c>
      <c r="M250" s="563" t="s">
        <v>304</v>
      </c>
      <c r="N250" s="553">
        <v>420</v>
      </c>
      <c r="O250" s="564" t="s">
        <v>744</v>
      </c>
    </row>
    <row r="251" spans="1:15" s="540" customFormat="1" ht="21" x14ac:dyDescent="0.35">
      <c r="A251" s="153">
        <v>1</v>
      </c>
      <c r="B251" s="153" t="s">
        <v>250</v>
      </c>
      <c r="C251" s="153" t="s">
        <v>241</v>
      </c>
      <c r="D251" s="556" t="s">
        <v>235</v>
      </c>
      <c r="E251" s="557" t="str">
        <f t="shared" si="11"/>
        <v>KM</v>
      </c>
      <c r="F251" s="557" t="s">
        <v>738</v>
      </c>
      <c r="G251" s="564" t="s">
        <v>395</v>
      </c>
      <c r="H251" s="556">
        <v>5</v>
      </c>
      <c r="I251" s="556" t="s">
        <v>747</v>
      </c>
      <c r="J251" s="556" t="s">
        <v>396</v>
      </c>
      <c r="K251" s="556">
        <f t="shared" si="10"/>
        <v>2</v>
      </c>
      <c r="L251" s="556" t="str">
        <f t="shared" si="12"/>
        <v>NO</v>
      </c>
      <c r="M251" s="563" t="s">
        <v>307</v>
      </c>
      <c r="N251" s="553">
        <v>3357</v>
      </c>
      <c r="O251" s="564" t="s">
        <v>743</v>
      </c>
    </row>
    <row r="252" spans="1:15" s="540" customFormat="1" ht="21" x14ac:dyDescent="0.35">
      <c r="A252" s="153">
        <v>2</v>
      </c>
      <c r="B252" s="153" t="s">
        <v>398</v>
      </c>
      <c r="C252" s="153" t="s">
        <v>226</v>
      </c>
      <c r="D252" s="556" t="s">
        <v>2</v>
      </c>
      <c r="E252" s="557" t="str">
        <f t="shared" si="11"/>
        <v>JN</v>
      </c>
      <c r="F252" s="557" t="s">
        <v>738</v>
      </c>
      <c r="G252" s="564" t="s">
        <v>394</v>
      </c>
      <c r="H252" s="556">
        <v>2</v>
      </c>
      <c r="I252" s="556" t="s">
        <v>746</v>
      </c>
      <c r="J252" s="556" t="s">
        <v>398</v>
      </c>
      <c r="K252" s="556">
        <f t="shared" si="10"/>
        <v>1</v>
      </c>
      <c r="L252" s="556" t="str">
        <f t="shared" si="12"/>
        <v>NO</v>
      </c>
      <c r="M252" s="563" t="s">
        <v>313</v>
      </c>
      <c r="N252" s="553">
        <v>349</v>
      </c>
      <c r="O252" s="564" t="s">
        <v>744</v>
      </c>
    </row>
    <row r="253" spans="1:15" s="540" customFormat="1" ht="21" x14ac:dyDescent="0.35">
      <c r="A253" s="153">
        <v>1</v>
      </c>
      <c r="B253" s="153" t="s">
        <v>233</v>
      </c>
      <c r="C253" s="153" t="s">
        <v>239</v>
      </c>
      <c r="D253" s="556" t="s">
        <v>229</v>
      </c>
      <c r="E253" s="557" t="str">
        <f t="shared" si="11"/>
        <v>TH</v>
      </c>
      <c r="F253" s="557" t="s">
        <v>739</v>
      </c>
      <c r="G253" s="564" t="s">
        <v>394</v>
      </c>
      <c r="H253" s="556">
        <v>3</v>
      </c>
      <c r="I253" s="556" t="s">
        <v>746</v>
      </c>
      <c r="J253" s="556" t="s">
        <v>398</v>
      </c>
      <c r="K253" s="556">
        <f t="shared" si="10"/>
        <v>2</v>
      </c>
      <c r="L253" s="556" t="str">
        <f t="shared" si="12"/>
        <v>NO</v>
      </c>
      <c r="M253" s="563" t="s">
        <v>304</v>
      </c>
      <c r="N253" s="553">
        <v>3457</v>
      </c>
      <c r="O253" s="564" t="s">
        <v>743</v>
      </c>
    </row>
    <row r="254" spans="1:15" s="540" customFormat="1" ht="21" x14ac:dyDescent="0.35">
      <c r="A254" s="153">
        <v>2</v>
      </c>
      <c r="B254" s="153" t="s">
        <v>398</v>
      </c>
      <c r="C254" s="153" t="s">
        <v>228</v>
      </c>
      <c r="D254" s="556" t="s">
        <v>3</v>
      </c>
      <c r="E254" s="557" t="str">
        <f t="shared" si="11"/>
        <v>MA</v>
      </c>
      <c r="F254" s="557" t="s">
        <v>739</v>
      </c>
      <c r="G254" s="564" t="s">
        <v>395</v>
      </c>
      <c r="H254" s="556">
        <v>4</v>
      </c>
      <c r="I254" s="556" t="s">
        <v>747</v>
      </c>
      <c r="J254" s="556" t="s">
        <v>402</v>
      </c>
      <c r="K254" s="556">
        <f t="shared" si="10"/>
        <v>1</v>
      </c>
      <c r="L254" s="556" t="str">
        <f t="shared" si="12"/>
        <v>NO</v>
      </c>
      <c r="M254" s="563" t="s">
        <v>313</v>
      </c>
      <c r="N254" s="553">
        <v>1749</v>
      </c>
      <c r="O254" s="564" t="s">
        <v>743</v>
      </c>
    </row>
    <row r="255" spans="1:15" s="540" customFormat="1" ht="21" x14ac:dyDescent="0.35">
      <c r="A255" s="153">
        <v>2</v>
      </c>
      <c r="B255" s="153" t="s">
        <v>227</v>
      </c>
      <c r="C255" s="153" t="s">
        <v>230</v>
      </c>
      <c r="D255" s="556" t="s">
        <v>252</v>
      </c>
      <c r="E255" s="557" t="str">
        <f t="shared" si="11"/>
        <v>VX</v>
      </c>
      <c r="F255" s="557" t="s">
        <v>739</v>
      </c>
      <c r="G255" s="564" t="s">
        <v>397</v>
      </c>
      <c r="H255" s="556">
        <v>2</v>
      </c>
      <c r="I255" s="556" t="s">
        <v>746</v>
      </c>
      <c r="J255" s="556" t="s">
        <v>399</v>
      </c>
      <c r="K255" s="556">
        <f t="shared" si="10"/>
        <v>1</v>
      </c>
      <c r="L255" s="556" t="str">
        <f t="shared" si="12"/>
        <v>NO</v>
      </c>
      <c r="M255" s="563" t="s">
        <v>304</v>
      </c>
      <c r="N255" s="553">
        <v>2363</v>
      </c>
      <c r="O255" s="564" t="s">
        <v>744</v>
      </c>
    </row>
    <row r="256" spans="1:15" s="540" customFormat="1" ht="21" x14ac:dyDescent="0.35">
      <c r="A256" s="153">
        <v>3</v>
      </c>
      <c r="B256" s="153" t="s">
        <v>227</v>
      </c>
      <c r="C256" s="153" t="s">
        <v>253</v>
      </c>
      <c r="D256" s="556" t="s">
        <v>248</v>
      </c>
      <c r="E256" s="557" t="str">
        <f t="shared" si="11"/>
        <v>MT</v>
      </c>
      <c r="F256" s="557" t="s">
        <v>738</v>
      </c>
      <c r="G256" s="564" t="s">
        <v>397</v>
      </c>
      <c r="H256" s="556">
        <v>4</v>
      </c>
      <c r="I256" s="556" t="s">
        <v>747</v>
      </c>
      <c r="J256" s="556" t="s">
        <v>400</v>
      </c>
      <c r="K256" s="556">
        <f t="shared" si="10"/>
        <v>0</v>
      </c>
      <c r="L256" s="556" t="str">
        <f t="shared" si="12"/>
        <v>YES</v>
      </c>
      <c r="M256" s="563" t="s">
        <v>308</v>
      </c>
      <c r="N256" s="553">
        <v>582</v>
      </c>
      <c r="O256" s="564" t="s">
        <v>743</v>
      </c>
    </row>
    <row r="257" spans="1:15" s="540" customFormat="1" ht="21" x14ac:dyDescent="0.35">
      <c r="A257" s="153">
        <v>1</v>
      </c>
      <c r="B257" s="153" t="s">
        <v>398</v>
      </c>
      <c r="C257" s="153" t="s">
        <v>247</v>
      </c>
      <c r="D257" s="556" t="s">
        <v>1</v>
      </c>
      <c r="E257" s="557" t="str">
        <f t="shared" si="11"/>
        <v>SU</v>
      </c>
      <c r="F257" s="557" t="s">
        <v>739</v>
      </c>
      <c r="G257" s="564" t="s">
        <v>395</v>
      </c>
      <c r="H257" s="556">
        <v>5</v>
      </c>
      <c r="I257" s="556" t="s">
        <v>747</v>
      </c>
      <c r="J257" s="556" t="s">
        <v>398</v>
      </c>
      <c r="K257" s="556">
        <f t="shared" si="10"/>
        <v>2</v>
      </c>
      <c r="L257" s="556" t="str">
        <f t="shared" si="12"/>
        <v>NO</v>
      </c>
      <c r="M257" s="563" t="s">
        <v>308</v>
      </c>
      <c r="N257" s="553">
        <v>1083</v>
      </c>
      <c r="O257" s="564" t="s">
        <v>743</v>
      </c>
    </row>
    <row r="258" spans="1:15" s="540" customFormat="1" ht="21" x14ac:dyDescent="0.35">
      <c r="A258" s="153">
        <v>1</v>
      </c>
      <c r="B258" s="153" t="s">
        <v>398</v>
      </c>
      <c r="C258" s="153" t="s">
        <v>257</v>
      </c>
      <c r="D258" s="556" t="s">
        <v>235</v>
      </c>
      <c r="E258" s="557" t="str">
        <f t="shared" si="11"/>
        <v>KM</v>
      </c>
      <c r="F258" s="557" t="s">
        <v>738</v>
      </c>
      <c r="G258" s="564" t="s">
        <v>397</v>
      </c>
      <c r="H258" s="556">
        <v>4</v>
      </c>
      <c r="I258" s="556" t="s">
        <v>747</v>
      </c>
      <c r="J258" s="556" t="s">
        <v>398</v>
      </c>
      <c r="K258" s="556">
        <f t="shared" si="10"/>
        <v>2</v>
      </c>
      <c r="L258" s="556" t="str">
        <f t="shared" si="12"/>
        <v>NO</v>
      </c>
      <c r="M258" s="563" t="s">
        <v>304</v>
      </c>
      <c r="N258" s="553">
        <v>1982</v>
      </c>
      <c r="O258" s="564" t="s">
        <v>744</v>
      </c>
    </row>
    <row r="259" spans="1:15" s="540" customFormat="1" ht="21" x14ac:dyDescent="0.35">
      <c r="A259" s="153">
        <v>2</v>
      </c>
      <c r="B259" s="153" t="s">
        <v>246</v>
      </c>
      <c r="C259" s="153" t="s">
        <v>230</v>
      </c>
      <c r="D259" s="556" t="s">
        <v>3</v>
      </c>
      <c r="E259" s="557" t="str">
        <f t="shared" si="11"/>
        <v>MA</v>
      </c>
      <c r="F259" s="557" t="s">
        <v>739</v>
      </c>
      <c r="G259" s="564" t="s">
        <v>395</v>
      </c>
      <c r="H259" s="556">
        <v>3</v>
      </c>
      <c r="I259" s="556" t="s">
        <v>746</v>
      </c>
      <c r="J259" s="556" t="s">
        <v>396</v>
      </c>
      <c r="K259" s="556">
        <f t="shared" si="10"/>
        <v>1</v>
      </c>
      <c r="L259" s="556" t="str">
        <f t="shared" si="12"/>
        <v>NO</v>
      </c>
      <c r="M259" s="563" t="s">
        <v>307</v>
      </c>
      <c r="N259" s="553">
        <v>1491</v>
      </c>
      <c r="O259" s="564" t="s">
        <v>744</v>
      </c>
    </row>
    <row r="260" spans="1:15" s="540" customFormat="1" ht="21" x14ac:dyDescent="0.35">
      <c r="A260" s="153">
        <v>1</v>
      </c>
      <c r="B260" s="153" t="s">
        <v>232</v>
      </c>
      <c r="C260" s="153" t="s">
        <v>254</v>
      </c>
      <c r="D260" s="556" t="s">
        <v>240</v>
      </c>
      <c r="E260" s="557" t="str">
        <f t="shared" si="11"/>
        <v>PZ</v>
      </c>
      <c r="F260" s="557" t="s">
        <v>739</v>
      </c>
      <c r="G260" s="564" t="s">
        <v>395</v>
      </c>
      <c r="H260" s="556">
        <v>3</v>
      </c>
      <c r="I260" s="556" t="s">
        <v>746</v>
      </c>
      <c r="J260" s="556" t="s">
        <v>401</v>
      </c>
      <c r="K260" s="556">
        <f t="shared" ref="K260:K323" si="13">3-A260</f>
        <v>2</v>
      </c>
      <c r="L260" s="556" t="str">
        <f t="shared" si="12"/>
        <v>NO</v>
      </c>
      <c r="M260" s="563" t="s">
        <v>304</v>
      </c>
      <c r="N260" s="553">
        <v>3339</v>
      </c>
      <c r="O260" s="564" t="s">
        <v>743</v>
      </c>
    </row>
    <row r="261" spans="1:15" s="540" customFormat="1" ht="21" x14ac:dyDescent="0.35">
      <c r="A261" s="153">
        <v>2</v>
      </c>
      <c r="B261" s="153" t="s">
        <v>232</v>
      </c>
      <c r="C261" s="153" t="s">
        <v>244</v>
      </c>
      <c r="D261" s="556" t="s">
        <v>240</v>
      </c>
      <c r="E261" s="557" t="str">
        <f t="shared" ref="E261:E324" si="14">IF(D261="Jan","SU",IF(D261="Feb","JN",IF(D261="Mar","MA",IF(D261="Apr","KM",IF(D261="May","MT",IF(D261="Jun","BW",IF(D261="Jul","QL",IF(D261="Aug","PZ",IF(D261="Sep","VX",IF(D261="Oct","NP",IF(D261="Nov","ST",IF(D261="Dec","TH","Assign"))))))))))))</f>
        <v>PZ</v>
      </c>
      <c r="F261" s="557" t="s">
        <v>739</v>
      </c>
      <c r="G261" s="564" t="s">
        <v>394</v>
      </c>
      <c r="H261" s="556">
        <v>5</v>
      </c>
      <c r="I261" s="556" t="s">
        <v>747</v>
      </c>
      <c r="J261" s="556" t="s">
        <v>396</v>
      </c>
      <c r="K261" s="556">
        <f t="shared" si="13"/>
        <v>1</v>
      </c>
      <c r="L261" s="556" t="str">
        <f t="shared" ref="L261:L324" si="15">IF(K261=0,"YES","NO")</f>
        <v>NO</v>
      </c>
      <c r="M261" s="563" t="s">
        <v>307</v>
      </c>
      <c r="N261" s="553">
        <v>3378</v>
      </c>
      <c r="O261" s="564" t="s">
        <v>744</v>
      </c>
    </row>
    <row r="262" spans="1:15" s="540" customFormat="1" ht="21" x14ac:dyDescent="0.35">
      <c r="A262" s="153">
        <v>1</v>
      </c>
      <c r="B262" s="153" t="s">
        <v>238</v>
      </c>
      <c r="C262" s="153" t="s">
        <v>234</v>
      </c>
      <c r="D262" s="556" t="s">
        <v>237</v>
      </c>
      <c r="E262" s="557" t="str">
        <f t="shared" si="14"/>
        <v>ST</v>
      </c>
      <c r="F262" s="557" t="s">
        <v>738</v>
      </c>
      <c r="G262" s="564" t="s">
        <v>395</v>
      </c>
      <c r="H262" s="556">
        <v>4</v>
      </c>
      <c r="I262" s="556" t="s">
        <v>747</v>
      </c>
      <c r="J262" s="556" t="s">
        <v>400</v>
      </c>
      <c r="K262" s="556">
        <f t="shared" si="13"/>
        <v>2</v>
      </c>
      <c r="L262" s="556" t="str">
        <f t="shared" si="15"/>
        <v>NO</v>
      </c>
      <c r="M262" s="563" t="s">
        <v>304</v>
      </c>
      <c r="N262" s="553">
        <v>1942</v>
      </c>
      <c r="O262" s="564" t="s">
        <v>743</v>
      </c>
    </row>
    <row r="263" spans="1:15" s="540" customFormat="1" ht="21" x14ac:dyDescent="0.35">
      <c r="A263" s="153">
        <v>2</v>
      </c>
      <c r="B263" s="153" t="s">
        <v>259</v>
      </c>
      <c r="C263" s="153" t="s">
        <v>254</v>
      </c>
      <c r="D263" s="556" t="s">
        <v>1</v>
      </c>
      <c r="E263" s="557" t="str">
        <f t="shared" si="14"/>
        <v>SU</v>
      </c>
      <c r="F263" s="557" t="s">
        <v>738</v>
      </c>
      <c r="G263" s="564" t="s">
        <v>397</v>
      </c>
      <c r="H263" s="556">
        <v>5</v>
      </c>
      <c r="I263" s="556" t="s">
        <v>747</v>
      </c>
      <c r="J263" s="556" t="s">
        <v>396</v>
      </c>
      <c r="K263" s="556">
        <f t="shared" si="13"/>
        <v>1</v>
      </c>
      <c r="L263" s="556" t="str">
        <f t="shared" si="15"/>
        <v>NO</v>
      </c>
      <c r="M263" s="563" t="s">
        <v>304</v>
      </c>
      <c r="N263" s="553">
        <v>1635</v>
      </c>
      <c r="O263" s="564" t="s">
        <v>743</v>
      </c>
    </row>
    <row r="264" spans="1:15" s="540" customFormat="1" ht="21" x14ac:dyDescent="0.35">
      <c r="A264" s="153">
        <v>3</v>
      </c>
      <c r="B264" s="153" t="s">
        <v>259</v>
      </c>
      <c r="C264" s="153" t="s">
        <v>230</v>
      </c>
      <c r="D264" s="556" t="s">
        <v>1</v>
      </c>
      <c r="E264" s="557" t="str">
        <f t="shared" si="14"/>
        <v>SU</v>
      </c>
      <c r="F264" s="557" t="s">
        <v>259</v>
      </c>
      <c r="G264" s="564" t="s">
        <v>395</v>
      </c>
      <c r="H264" s="556">
        <v>4</v>
      </c>
      <c r="I264" s="556" t="s">
        <v>747</v>
      </c>
      <c r="J264" s="556" t="s">
        <v>401</v>
      </c>
      <c r="K264" s="556">
        <f t="shared" si="13"/>
        <v>0</v>
      </c>
      <c r="L264" s="556" t="str">
        <f t="shared" si="15"/>
        <v>YES</v>
      </c>
      <c r="M264" s="563" t="s">
        <v>313</v>
      </c>
      <c r="N264" s="553">
        <v>3753</v>
      </c>
      <c r="O264" s="564" t="s">
        <v>744</v>
      </c>
    </row>
    <row r="265" spans="1:15" s="540" customFormat="1" ht="21" x14ac:dyDescent="0.35">
      <c r="A265" s="153">
        <v>1</v>
      </c>
      <c r="B265" s="153" t="s">
        <v>246</v>
      </c>
      <c r="C265" s="153" t="s">
        <v>247</v>
      </c>
      <c r="D265" s="556" t="s">
        <v>245</v>
      </c>
      <c r="E265" s="557" t="str">
        <f t="shared" si="14"/>
        <v>QL</v>
      </c>
      <c r="F265" s="557" t="s">
        <v>739</v>
      </c>
      <c r="G265" s="564" t="s">
        <v>395</v>
      </c>
      <c r="H265" s="556">
        <v>5</v>
      </c>
      <c r="I265" s="556" t="s">
        <v>747</v>
      </c>
      <c r="J265" s="556" t="s">
        <v>396</v>
      </c>
      <c r="K265" s="556">
        <f t="shared" si="13"/>
        <v>2</v>
      </c>
      <c r="L265" s="556" t="str">
        <f t="shared" si="15"/>
        <v>NO</v>
      </c>
      <c r="M265" s="563" t="s">
        <v>313</v>
      </c>
      <c r="N265" s="553">
        <v>3106</v>
      </c>
      <c r="O265" s="564" t="s">
        <v>744</v>
      </c>
    </row>
    <row r="266" spans="1:15" s="540" customFormat="1" ht="21" x14ac:dyDescent="0.35">
      <c r="A266" s="153">
        <v>1</v>
      </c>
      <c r="B266" s="153" t="s">
        <v>233</v>
      </c>
      <c r="C266" s="153" t="s">
        <v>244</v>
      </c>
      <c r="D266" s="556" t="s">
        <v>2</v>
      </c>
      <c r="E266" s="557" t="str">
        <f t="shared" si="14"/>
        <v>JN</v>
      </c>
      <c r="F266" s="557" t="s">
        <v>739</v>
      </c>
      <c r="G266" s="564" t="s">
        <v>397</v>
      </c>
      <c r="H266" s="556">
        <v>3</v>
      </c>
      <c r="I266" s="556" t="s">
        <v>746</v>
      </c>
      <c r="J266" s="556" t="s">
        <v>398</v>
      </c>
      <c r="K266" s="556">
        <f t="shared" si="13"/>
        <v>2</v>
      </c>
      <c r="L266" s="556" t="str">
        <f t="shared" si="15"/>
        <v>NO</v>
      </c>
      <c r="M266" s="563" t="s">
        <v>310</v>
      </c>
      <c r="N266" s="553">
        <v>2223</v>
      </c>
      <c r="O266" s="564" t="s">
        <v>743</v>
      </c>
    </row>
    <row r="267" spans="1:15" s="540" customFormat="1" ht="21" x14ac:dyDescent="0.35">
      <c r="A267" s="153">
        <v>2</v>
      </c>
      <c r="B267" s="153" t="s">
        <v>233</v>
      </c>
      <c r="C267" s="153" t="s">
        <v>234</v>
      </c>
      <c r="D267" s="556" t="s">
        <v>245</v>
      </c>
      <c r="E267" s="557" t="str">
        <f t="shared" si="14"/>
        <v>QL</v>
      </c>
      <c r="F267" s="557" t="s">
        <v>739</v>
      </c>
      <c r="G267" s="564" t="s">
        <v>397</v>
      </c>
      <c r="H267" s="556">
        <v>2</v>
      </c>
      <c r="I267" s="556" t="s">
        <v>746</v>
      </c>
      <c r="J267" s="556" t="s">
        <v>398</v>
      </c>
      <c r="K267" s="556">
        <f t="shared" si="13"/>
        <v>1</v>
      </c>
      <c r="L267" s="556" t="str">
        <f t="shared" si="15"/>
        <v>NO</v>
      </c>
      <c r="M267" s="563" t="s">
        <v>304</v>
      </c>
      <c r="N267" s="553">
        <v>1085</v>
      </c>
      <c r="O267" s="564" t="s">
        <v>743</v>
      </c>
    </row>
    <row r="268" spans="1:15" s="540" customFormat="1" ht="21" x14ac:dyDescent="0.35">
      <c r="A268" s="153">
        <v>2</v>
      </c>
      <c r="B268" s="153" t="s">
        <v>233</v>
      </c>
      <c r="C268" s="153" t="s">
        <v>257</v>
      </c>
      <c r="D268" s="556" t="s">
        <v>242</v>
      </c>
      <c r="E268" s="557" t="str">
        <f t="shared" si="14"/>
        <v>NP</v>
      </c>
      <c r="F268" s="557" t="s">
        <v>739</v>
      </c>
      <c r="G268" s="564" t="s">
        <v>394</v>
      </c>
      <c r="H268" s="556">
        <v>5</v>
      </c>
      <c r="I268" s="556" t="s">
        <v>747</v>
      </c>
      <c r="J268" s="556" t="s">
        <v>402</v>
      </c>
      <c r="K268" s="556">
        <f t="shared" si="13"/>
        <v>1</v>
      </c>
      <c r="L268" s="556" t="str">
        <f t="shared" si="15"/>
        <v>NO</v>
      </c>
      <c r="M268" s="563" t="s">
        <v>313</v>
      </c>
      <c r="N268" s="553">
        <v>2322</v>
      </c>
      <c r="O268" s="564" t="s">
        <v>744</v>
      </c>
    </row>
    <row r="269" spans="1:15" s="540" customFormat="1" ht="21" x14ac:dyDescent="0.35">
      <c r="A269" s="153">
        <v>2</v>
      </c>
      <c r="B269" s="153" t="s">
        <v>233</v>
      </c>
      <c r="C269" s="153" t="s">
        <v>253</v>
      </c>
      <c r="D269" s="556" t="s">
        <v>2</v>
      </c>
      <c r="E269" s="557" t="str">
        <f t="shared" si="14"/>
        <v>JN</v>
      </c>
      <c r="F269" s="557" t="s">
        <v>259</v>
      </c>
      <c r="G269" s="564" t="s">
        <v>394</v>
      </c>
      <c r="H269" s="556">
        <v>2</v>
      </c>
      <c r="I269" s="556" t="s">
        <v>746</v>
      </c>
      <c r="J269" s="556" t="s">
        <v>399</v>
      </c>
      <c r="K269" s="556">
        <f t="shared" si="13"/>
        <v>1</v>
      </c>
      <c r="L269" s="556" t="str">
        <f t="shared" si="15"/>
        <v>NO</v>
      </c>
      <c r="M269" s="563" t="s">
        <v>308</v>
      </c>
      <c r="N269" s="553">
        <v>2999</v>
      </c>
      <c r="O269" s="564" t="s">
        <v>744</v>
      </c>
    </row>
    <row r="270" spans="1:15" s="540" customFormat="1" ht="21" x14ac:dyDescent="0.35">
      <c r="A270" s="153">
        <v>3</v>
      </c>
      <c r="B270" s="153" t="s">
        <v>233</v>
      </c>
      <c r="C270" s="153" t="s">
        <v>230</v>
      </c>
      <c r="D270" s="556" t="s">
        <v>2</v>
      </c>
      <c r="E270" s="557" t="str">
        <f t="shared" si="14"/>
        <v>JN</v>
      </c>
      <c r="F270" s="557" t="s">
        <v>739</v>
      </c>
      <c r="G270" s="564" t="s">
        <v>394</v>
      </c>
      <c r="H270" s="556">
        <v>3</v>
      </c>
      <c r="I270" s="556" t="s">
        <v>746</v>
      </c>
      <c r="J270" s="556" t="s">
        <v>400</v>
      </c>
      <c r="K270" s="556">
        <f t="shared" si="13"/>
        <v>0</v>
      </c>
      <c r="L270" s="556" t="str">
        <f t="shared" si="15"/>
        <v>YES</v>
      </c>
      <c r="M270" s="563" t="s">
        <v>307</v>
      </c>
      <c r="N270" s="553">
        <v>1539</v>
      </c>
      <c r="O270" s="564" t="s">
        <v>744</v>
      </c>
    </row>
    <row r="271" spans="1:15" s="540" customFormat="1" ht="21" x14ac:dyDescent="0.35">
      <c r="A271" s="153">
        <v>1</v>
      </c>
      <c r="B271" s="153" t="s">
        <v>227</v>
      </c>
      <c r="C271" s="153" t="s">
        <v>241</v>
      </c>
      <c r="D271" s="556" t="s">
        <v>242</v>
      </c>
      <c r="E271" s="557" t="str">
        <f t="shared" si="14"/>
        <v>NP</v>
      </c>
      <c r="F271" s="557" t="s">
        <v>738</v>
      </c>
      <c r="G271" s="564" t="s">
        <v>395</v>
      </c>
      <c r="H271" s="556">
        <v>5</v>
      </c>
      <c r="I271" s="556" t="s">
        <v>747</v>
      </c>
      <c r="J271" s="556" t="s">
        <v>398</v>
      </c>
      <c r="K271" s="556">
        <f t="shared" si="13"/>
        <v>2</v>
      </c>
      <c r="L271" s="556" t="str">
        <f t="shared" si="15"/>
        <v>NO</v>
      </c>
      <c r="M271" s="563" t="s">
        <v>310</v>
      </c>
      <c r="N271" s="553">
        <v>547</v>
      </c>
      <c r="O271" s="564" t="s">
        <v>744</v>
      </c>
    </row>
    <row r="272" spans="1:15" s="540" customFormat="1" ht="21" x14ac:dyDescent="0.35">
      <c r="A272" s="153">
        <v>2</v>
      </c>
      <c r="B272" s="153" t="s">
        <v>227</v>
      </c>
      <c r="C272" s="153" t="s">
        <v>226</v>
      </c>
      <c r="D272" s="556" t="s">
        <v>255</v>
      </c>
      <c r="E272" s="557" t="str">
        <f t="shared" si="14"/>
        <v>BW</v>
      </c>
      <c r="F272" s="557" t="s">
        <v>259</v>
      </c>
      <c r="G272" s="564" t="s">
        <v>397</v>
      </c>
      <c r="H272" s="556">
        <v>3</v>
      </c>
      <c r="I272" s="556" t="s">
        <v>746</v>
      </c>
      <c r="J272" s="556" t="s">
        <v>398</v>
      </c>
      <c r="K272" s="556">
        <f t="shared" si="13"/>
        <v>1</v>
      </c>
      <c r="L272" s="556" t="str">
        <f t="shared" si="15"/>
        <v>NO</v>
      </c>
      <c r="M272" s="563" t="s">
        <v>304</v>
      </c>
      <c r="N272" s="553">
        <v>2569</v>
      </c>
      <c r="O272" s="564" t="s">
        <v>743</v>
      </c>
    </row>
    <row r="273" spans="1:15" s="540" customFormat="1" ht="21" x14ac:dyDescent="0.35">
      <c r="A273" s="153">
        <v>2</v>
      </c>
      <c r="B273" s="153" t="s">
        <v>227</v>
      </c>
      <c r="C273" s="153" t="s">
        <v>249</v>
      </c>
      <c r="D273" s="556" t="s">
        <v>235</v>
      </c>
      <c r="E273" s="557" t="str">
        <f t="shared" si="14"/>
        <v>KM</v>
      </c>
      <c r="F273" s="557" t="s">
        <v>259</v>
      </c>
      <c r="G273" s="564" t="s">
        <v>395</v>
      </c>
      <c r="H273" s="556">
        <v>5</v>
      </c>
      <c r="I273" s="556" t="s">
        <v>747</v>
      </c>
      <c r="J273" s="556" t="s">
        <v>396</v>
      </c>
      <c r="K273" s="556">
        <f t="shared" si="13"/>
        <v>1</v>
      </c>
      <c r="L273" s="556" t="str">
        <f t="shared" si="15"/>
        <v>NO</v>
      </c>
      <c r="M273" s="563" t="s">
        <v>313</v>
      </c>
      <c r="N273" s="553">
        <v>3121</v>
      </c>
      <c r="O273" s="564" t="s">
        <v>744</v>
      </c>
    </row>
    <row r="274" spans="1:15" s="540" customFormat="1" ht="21" x14ac:dyDescent="0.35">
      <c r="A274" s="153">
        <v>2</v>
      </c>
      <c r="B274" s="153" t="s">
        <v>232</v>
      </c>
      <c r="C274" s="153" t="s">
        <v>253</v>
      </c>
      <c r="D274" s="556" t="s">
        <v>237</v>
      </c>
      <c r="E274" s="557" t="str">
        <f t="shared" si="14"/>
        <v>ST</v>
      </c>
      <c r="F274" s="557" t="s">
        <v>739</v>
      </c>
      <c r="G274" s="564" t="s">
        <v>397</v>
      </c>
      <c r="H274" s="556">
        <v>2</v>
      </c>
      <c r="I274" s="556" t="s">
        <v>746</v>
      </c>
      <c r="J274" s="556" t="s">
        <v>401</v>
      </c>
      <c r="K274" s="556">
        <f t="shared" si="13"/>
        <v>1</v>
      </c>
      <c r="L274" s="556" t="str">
        <f t="shared" si="15"/>
        <v>NO</v>
      </c>
      <c r="M274" s="563" t="s">
        <v>307</v>
      </c>
      <c r="N274" s="553">
        <v>1157</v>
      </c>
      <c r="O274" s="564" t="s">
        <v>744</v>
      </c>
    </row>
    <row r="275" spans="1:15" s="540" customFormat="1" ht="21" x14ac:dyDescent="0.35">
      <c r="A275" s="153">
        <v>1</v>
      </c>
      <c r="B275" s="153" t="s">
        <v>225</v>
      </c>
      <c r="C275" s="153" t="s">
        <v>226</v>
      </c>
      <c r="D275" s="556" t="s">
        <v>255</v>
      </c>
      <c r="E275" s="557" t="str">
        <f t="shared" si="14"/>
        <v>BW</v>
      </c>
      <c r="F275" s="557" t="s">
        <v>739</v>
      </c>
      <c r="G275" s="564" t="s">
        <v>395</v>
      </c>
      <c r="H275" s="556">
        <v>4</v>
      </c>
      <c r="I275" s="556" t="s">
        <v>747</v>
      </c>
      <c r="J275" s="556" t="s">
        <v>396</v>
      </c>
      <c r="K275" s="556">
        <f t="shared" si="13"/>
        <v>2</v>
      </c>
      <c r="L275" s="556" t="str">
        <f t="shared" si="15"/>
        <v>NO</v>
      </c>
      <c r="M275" s="563" t="s">
        <v>313</v>
      </c>
      <c r="N275" s="553">
        <v>3944</v>
      </c>
      <c r="O275" s="564" t="s">
        <v>744</v>
      </c>
    </row>
    <row r="276" spans="1:15" s="540" customFormat="1" ht="21" x14ac:dyDescent="0.35">
      <c r="A276" s="153">
        <v>1</v>
      </c>
      <c r="B276" s="153" t="s">
        <v>250</v>
      </c>
      <c r="C276" s="153" t="s">
        <v>228</v>
      </c>
      <c r="D276" s="556" t="s">
        <v>255</v>
      </c>
      <c r="E276" s="557" t="str">
        <f t="shared" si="14"/>
        <v>BW</v>
      </c>
      <c r="F276" s="557" t="s">
        <v>738</v>
      </c>
      <c r="G276" s="564" t="s">
        <v>394</v>
      </c>
      <c r="H276" s="556">
        <v>4</v>
      </c>
      <c r="I276" s="556" t="s">
        <v>747</v>
      </c>
      <c r="J276" s="556" t="s">
        <v>401</v>
      </c>
      <c r="K276" s="556">
        <f t="shared" si="13"/>
        <v>2</v>
      </c>
      <c r="L276" s="556" t="str">
        <f t="shared" si="15"/>
        <v>NO</v>
      </c>
      <c r="M276" s="563" t="s">
        <v>307</v>
      </c>
      <c r="N276" s="553">
        <v>2946</v>
      </c>
      <c r="O276" s="564" t="s">
        <v>744</v>
      </c>
    </row>
    <row r="277" spans="1:15" s="540" customFormat="1" ht="21" x14ac:dyDescent="0.35">
      <c r="A277" s="153">
        <v>1</v>
      </c>
      <c r="B277" s="153" t="s">
        <v>232</v>
      </c>
      <c r="C277" s="153" t="s">
        <v>226</v>
      </c>
      <c r="D277" s="556" t="s">
        <v>2</v>
      </c>
      <c r="E277" s="557" t="str">
        <f t="shared" si="14"/>
        <v>JN</v>
      </c>
      <c r="F277" s="557" t="s">
        <v>259</v>
      </c>
      <c r="G277" s="564" t="s">
        <v>397</v>
      </c>
      <c r="H277" s="556">
        <v>2</v>
      </c>
      <c r="I277" s="556" t="s">
        <v>746</v>
      </c>
      <c r="J277" s="556" t="s">
        <v>401</v>
      </c>
      <c r="K277" s="556">
        <f t="shared" si="13"/>
        <v>2</v>
      </c>
      <c r="L277" s="556" t="str">
        <f t="shared" si="15"/>
        <v>NO</v>
      </c>
      <c r="M277" s="563" t="s">
        <v>304</v>
      </c>
      <c r="N277" s="553">
        <v>707</v>
      </c>
      <c r="O277" s="564" t="s">
        <v>743</v>
      </c>
    </row>
    <row r="278" spans="1:15" s="540" customFormat="1" ht="21" x14ac:dyDescent="0.35">
      <c r="A278" s="153">
        <v>2</v>
      </c>
      <c r="B278" s="153" t="s">
        <v>232</v>
      </c>
      <c r="C278" s="153" t="s">
        <v>230</v>
      </c>
      <c r="D278" s="556" t="s">
        <v>252</v>
      </c>
      <c r="E278" s="557" t="str">
        <f t="shared" si="14"/>
        <v>VX</v>
      </c>
      <c r="F278" s="557" t="s">
        <v>259</v>
      </c>
      <c r="G278" s="564" t="s">
        <v>397</v>
      </c>
      <c r="H278" s="556">
        <v>2</v>
      </c>
      <c r="I278" s="556" t="s">
        <v>746</v>
      </c>
      <c r="J278" s="556" t="s">
        <v>399</v>
      </c>
      <c r="K278" s="556">
        <f t="shared" si="13"/>
        <v>1</v>
      </c>
      <c r="L278" s="556" t="str">
        <f t="shared" si="15"/>
        <v>NO</v>
      </c>
      <c r="M278" s="563" t="s">
        <v>307</v>
      </c>
      <c r="N278" s="553">
        <v>3381</v>
      </c>
      <c r="O278" s="564" t="s">
        <v>744</v>
      </c>
    </row>
    <row r="279" spans="1:15" s="540" customFormat="1" ht="21" x14ac:dyDescent="0.35">
      <c r="A279" s="153">
        <v>2</v>
      </c>
      <c r="B279" s="153" t="s">
        <v>232</v>
      </c>
      <c r="C279" s="153" t="s">
        <v>257</v>
      </c>
      <c r="D279" s="556" t="s">
        <v>242</v>
      </c>
      <c r="E279" s="557" t="str">
        <f t="shared" si="14"/>
        <v>NP</v>
      </c>
      <c r="F279" s="557" t="s">
        <v>259</v>
      </c>
      <c r="G279" s="564" t="s">
        <v>395</v>
      </c>
      <c r="H279" s="556">
        <v>4</v>
      </c>
      <c r="I279" s="556" t="s">
        <v>747</v>
      </c>
      <c r="J279" s="556" t="s">
        <v>402</v>
      </c>
      <c r="K279" s="556">
        <f t="shared" si="13"/>
        <v>1</v>
      </c>
      <c r="L279" s="556" t="str">
        <f t="shared" si="15"/>
        <v>NO</v>
      </c>
      <c r="M279" s="563" t="s">
        <v>310</v>
      </c>
      <c r="N279" s="553">
        <v>3361</v>
      </c>
      <c r="O279" s="564" t="s">
        <v>744</v>
      </c>
    </row>
    <row r="280" spans="1:15" s="540" customFormat="1" ht="21" x14ac:dyDescent="0.35">
      <c r="A280" s="153">
        <v>2</v>
      </c>
      <c r="B280" s="153" t="s">
        <v>225</v>
      </c>
      <c r="C280" s="153" t="s">
        <v>251</v>
      </c>
      <c r="D280" s="556" t="s">
        <v>237</v>
      </c>
      <c r="E280" s="557" t="str">
        <f t="shared" si="14"/>
        <v>ST</v>
      </c>
      <c r="F280" s="557" t="s">
        <v>739</v>
      </c>
      <c r="G280" s="564" t="s">
        <v>397</v>
      </c>
      <c r="H280" s="556">
        <v>3</v>
      </c>
      <c r="I280" s="556" t="s">
        <v>746</v>
      </c>
      <c r="J280" s="556" t="s">
        <v>398</v>
      </c>
      <c r="K280" s="556">
        <f t="shared" si="13"/>
        <v>1</v>
      </c>
      <c r="L280" s="556" t="str">
        <f t="shared" si="15"/>
        <v>NO</v>
      </c>
      <c r="M280" s="563" t="s">
        <v>310</v>
      </c>
      <c r="N280" s="553">
        <v>555</v>
      </c>
      <c r="O280" s="564" t="s">
        <v>744</v>
      </c>
    </row>
    <row r="281" spans="1:15" s="540" customFormat="1" ht="21" x14ac:dyDescent="0.35">
      <c r="A281" s="153">
        <v>3</v>
      </c>
      <c r="B281" s="153" t="s">
        <v>225</v>
      </c>
      <c r="C281" s="153" t="s">
        <v>226</v>
      </c>
      <c r="D281" s="556" t="s">
        <v>235</v>
      </c>
      <c r="E281" s="557" t="str">
        <f t="shared" si="14"/>
        <v>KM</v>
      </c>
      <c r="F281" s="557" t="s">
        <v>738</v>
      </c>
      <c r="G281" s="564" t="s">
        <v>394</v>
      </c>
      <c r="H281" s="556">
        <v>3</v>
      </c>
      <c r="I281" s="556" t="s">
        <v>746</v>
      </c>
      <c r="J281" s="556" t="s">
        <v>402</v>
      </c>
      <c r="K281" s="556">
        <f t="shared" si="13"/>
        <v>0</v>
      </c>
      <c r="L281" s="556" t="str">
        <f t="shared" si="15"/>
        <v>YES</v>
      </c>
      <c r="M281" s="563" t="s">
        <v>313</v>
      </c>
      <c r="N281" s="553">
        <v>353</v>
      </c>
      <c r="O281" s="564" t="s">
        <v>744</v>
      </c>
    </row>
    <row r="282" spans="1:15" s="540" customFormat="1" ht="21" x14ac:dyDescent="0.35">
      <c r="A282" s="153">
        <v>1</v>
      </c>
      <c r="B282" s="153" t="s">
        <v>238</v>
      </c>
      <c r="C282" s="153" t="s">
        <v>249</v>
      </c>
      <c r="D282" s="556" t="s">
        <v>235</v>
      </c>
      <c r="E282" s="557" t="str">
        <f t="shared" si="14"/>
        <v>KM</v>
      </c>
      <c r="F282" s="557" t="s">
        <v>738</v>
      </c>
      <c r="G282" s="564" t="s">
        <v>394</v>
      </c>
      <c r="H282" s="556">
        <v>4</v>
      </c>
      <c r="I282" s="556" t="s">
        <v>747</v>
      </c>
      <c r="J282" s="556" t="s">
        <v>401</v>
      </c>
      <c r="K282" s="556">
        <f t="shared" si="13"/>
        <v>2</v>
      </c>
      <c r="L282" s="556" t="str">
        <f t="shared" si="15"/>
        <v>NO</v>
      </c>
      <c r="M282" s="563" t="s">
        <v>308</v>
      </c>
      <c r="N282" s="553">
        <v>1740</v>
      </c>
      <c r="O282" s="564" t="s">
        <v>743</v>
      </c>
    </row>
    <row r="283" spans="1:15" s="540" customFormat="1" ht="21" x14ac:dyDescent="0.35">
      <c r="A283" s="153">
        <v>1</v>
      </c>
      <c r="B283" s="153" t="s">
        <v>238</v>
      </c>
      <c r="C283" s="153" t="s">
        <v>228</v>
      </c>
      <c r="D283" s="556" t="s">
        <v>3</v>
      </c>
      <c r="E283" s="557" t="str">
        <f t="shared" si="14"/>
        <v>MA</v>
      </c>
      <c r="F283" s="557" t="s">
        <v>739</v>
      </c>
      <c r="G283" s="564" t="s">
        <v>397</v>
      </c>
      <c r="H283" s="556">
        <v>3</v>
      </c>
      <c r="I283" s="556" t="s">
        <v>746</v>
      </c>
      <c r="J283" s="556" t="s">
        <v>399</v>
      </c>
      <c r="K283" s="556">
        <f t="shared" si="13"/>
        <v>2</v>
      </c>
      <c r="L283" s="556" t="str">
        <f t="shared" si="15"/>
        <v>NO</v>
      </c>
      <c r="M283" s="563" t="s">
        <v>313</v>
      </c>
      <c r="N283" s="553">
        <v>551</v>
      </c>
      <c r="O283" s="564" t="s">
        <v>744</v>
      </c>
    </row>
    <row r="284" spans="1:15" s="540" customFormat="1" ht="21" x14ac:dyDescent="0.35">
      <c r="A284" s="153">
        <v>1</v>
      </c>
      <c r="B284" s="153" t="s">
        <v>238</v>
      </c>
      <c r="C284" s="153" t="s">
        <v>226</v>
      </c>
      <c r="D284" s="556" t="s">
        <v>242</v>
      </c>
      <c r="E284" s="557" t="str">
        <f t="shared" si="14"/>
        <v>NP</v>
      </c>
      <c r="F284" s="557" t="s">
        <v>739</v>
      </c>
      <c r="G284" s="564" t="s">
        <v>395</v>
      </c>
      <c r="H284" s="556">
        <v>4</v>
      </c>
      <c r="I284" s="556" t="s">
        <v>747</v>
      </c>
      <c r="J284" s="556" t="s">
        <v>396</v>
      </c>
      <c r="K284" s="556">
        <f t="shared" si="13"/>
        <v>2</v>
      </c>
      <c r="L284" s="556" t="str">
        <f t="shared" si="15"/>
        <v>NO</v>
      </c>
      <c r="M284" s="563" t="s">
        <v>304</v>
      </c>
      <c r="N284" s="553">
        <v>670</v>
      </c>
      <c r="O284" s="564" t="s">
        <v>744</v>
      </c>
    </row>
    <row r="285" spans="1:15" s="540" customFormat="1" ht="21" x14ac:dyDescent="0.35">
      <c r="A285" s="153">
        <v>1</v>
      </c>
      <c r="B285" s="153" t="s">
        <v>238</v>
      </c>
      <c r="C285" s="153" t="s">
        <v>253</v>
      </c>
      <c r="D285" s="556" t="s">
        <v>248</v>
      </c>
      <c r="E285" s="557" t="str">
        <f t="shared" si="14"/>
        <v>MT</v>
      </c>
      <c r="F285" s="557" t="s">
        <v>738</v>
      </c>
      <c r="G285" s="564" t="s">
        <v>397</v>
      </c>
      <c r="H285" s="556">
        <v>5</v>
      </c>
      <c r="I285" s="556" t="s">
        <v>747</v>
      </c>
      <c r="J285" s="556" t="s">
        <v>401</v>
      </c>
      <c r="K285" s="556">
        <f t="shared" si="13"/>
        <v>2</v>
      </c>
      <c r="L285" s="556" t="str">
        <f t="shared" si="15"/>
        <v>NO</v>
      </c>
      <c r="M285" s="563" t="s">
        <v>308</v>
      </c>
      <c r="N285" s="553">
        <v>1640</v>
      </c>
      <c r="O285" s="564" t="s">
        <v>744</v>
      </c>
    </row>
    <row r="286" spans="1:15" s="540" customFormat="1" ht="21" x14ac:dyDescent="0.35">
      <c r="A286" s="153">
        <v>1</v>
      </c>
      <c r="B286" s="153" t="s">
        <v>238</v>
      </c>
      <c r="C286" s="153" t="s">
        <v>241</v>
      </c>
      <c r="D286" s="556" t="s">
        <v>240</v>
      </c>
      <c r="E286" s="557" t="str">
        <f t="shared" si="14"/>
        <v>PZ</v>
      </c>
      <c r="F286" s="557" t="s">
        <v>738</v>
      </c>
      <c r="G286" s="564" t="s">
        <v>394</v>
      </c>
      <c r="H286" s="556">
        <v>3</v>
      </c>
      <c r="I286" s="556" t="s">
        <v>746</v>
      </c>
      <c r="J286" s="556" t="s">
        <v>396</v>
      </c>
      <c r="K286" s="556">
        <f t="shared" si="13"/>
        <v>2</v>
      </c>
      <c r="L286" s="556" t="str">
        <f t="shared" si="15"/>
        <v>NO</v>
      </c>
      <c r="M286" s="563" t="s">
        <v>310</v>
      </c>
      <c r="N286" s="553">
        <v>2019</v>
      </c>
      <c r="O286" s="564" t="s">
        <v>743</v>
      </c>
    </row>
    <row r="287" spans="1:15" s="540" customFormat="1" ht="21" x14ac:dyDescent="0.35">
      <c r="A287" s="153">
        <v>1</v>
      </c>
      <c r="B287" s="153" t="s">
        <v>238</v>
      </c>
      <c r="C287" s="153" t="s">
        <v>247</v>
      </c>
      <c r="D287" s="556" t="s">
        <v>252</v>
      </c>
      <c r="E287" s="557" t="str">
        <f t="shared" si="14"/>
        <v>VX</v>
      </c>
      <c r="F287" s="557" t="s">
        <v>259</v>
      </c>
      <c r="G287" s="564" t="s">
        <v>394</v>
      </c>
      <c r="H287" s="556">
        <v>4</v>
      </c>
      <c r="I287" s="556" t="s">
        <v>747</v>
      </c>
      <c r="J287" s="556" t="s">
        <v>398</v>
      </c>
      <c r="K287" s="556">
        <f t="shared" si="13"/>
        <v>2</v>
      </c>
      <c r="L287" s="556" t="str">
        <f t="shared" si="15"/>
        <v>NO</v>
      </c>
      <c r="M287" s="563" t="s">
        <v>310</v>
      </c>
      <c r="N287" s="553">
        <v>953</v>
      </c>
      <c r="O287" s="564" t="s">
        <v>744</v>
      </c>
    </row>
    <row r="288" spans="1:15" s="540" customFormat="1" ht="21" x14ac:dyDescent="0.35">
      <c r="A288" s="153">
        <v>1</v>
      </c>
      <c r="B288" s="153" t="s">
        <v>238</v>
      </c>
      <c r="C288" s="153" t="s">
        <v>244</v>
      </c>
      <c r="D288" s="556" t="s">
        <v>240</v>
      </c>
      <c r="E288" s="557" t="str">
        <f t="shared" si="14"/>
        <v>PZ</v>
      </c>
      <c r="F288" s="557" t="s">
        <v>738</v>
      </c>
      <c r="G288" s="564" t="s">
        <v>397</v>
      </c>
      <c r="H288" s="556">
        <v>4</v>
      </c>
      <c r="I288" s="556" t="s">
        <v>747</v>
      </c>
      <c r="J288" s="556" t="s">
        <v>398</v>
      </c>
      <c r="K288" s="556">
        <f t="shared" si="13"/>
        <v>2</v>
      </c>
      <c r="L288" s="556" t="str">
        <f t="shared" si="15"/>
        <v>NO</v>
      </c>
      <c r="M288" s="563" t="s">
        <v>313</v>
      </c>
      <c r="N288" s="553">
        <v>2256</v>
      </c>
      <c r="O288" s="564" t="s">
        <v>744</v>
      </c>
    </row>
    <row r="289" spans="1:15" s="540" customFormat="1" ht="21" x14ac:dyDescent="0.35">
      <c r="A289" s="153">
        <v>1</v>
      </c>
      <c r="B289" s="153" t="s">
        <v>246</v>
      </c>
      <c r="C289" s="153" t="s">
        <v>257</v>
      </c>
      <c r="D289" s="556" t="s">
        <v>242</v>
      </c>
      <c r="E289" s="557" t="str">
        <f t="shared" si="14"/>
        <v>NP</v>
      </c>
      <c r="F289" s="557" t="s">
        <v>259</v>
      </c>
      <c r="G289" s="564" t="s">
        <v>397</v>
      </c>
      <c r="H289" s="556">
        <v>3</v>
      </c>
      <c r="I289" s="556" t="s">
        <v>746</v>
      </c>
      <c r="J289" s="556" t="s">
        <v>402</v>
      </c>
      <c r="K289" s="556">
        <f t="shared" si="13"/>
        <v>2</v>
      </c>
      <c r="L289" s="556" t="str">
        <f t="shared" si="15"/>
        <v>NO</v>
      </c>
      <c r="M289" s="563" t="s">
        <v>304</v>
      </c>
      <c r="N289" s="553">
        <v>3589</v>
      </c>
      <c r="O289" s="564" t="s">
        <v>744</v>
      </c>
    </row>
    <row r="290" spans="1:15" s="540" customFormat="1" ht="21" x14ac:dyDescent="0.35">
      <c r="A290" s="153">
        <v>1</v>
      </c>
      <c r="B290" s="153" t="s">
        <v>246</v>
      </c>
      <c r="C290" s="153" t="s">
        <v>236</v>
      </c>
      <c r="D290" s="556" t="s">
        <v>237</v>
      </c>
      <c r="E290" s="557" t="str">
        <f t="shared" si="14"/>
        <v>ST</v>
      </c>
      <c r="F290" s="557" t="s">
        <v>739</v>
      </c>
      <c r="G290" s="564" t="s">
        <v>397</v>
      </c>
      <c r="H290" s="556">
        <v>2</v>
      </c>
      <c r="I290" s="556" t="s">
        <v>746</v>
      </c>
      <c r="J290" s="556" t="s">
        <v>399</v>
      </c>
      <c r="K290" s="556">
        <f t="shared" si="13"/>
        <v>2</v>
      </c>
      <c r="L290" s="556" t="str">
        <f t="shared" si="15"/>
        <v>NO</v>
      </c>
      <c r="M290" s="563" t="s">
        <v>313</v>
      </c>
      <c r="N290" s="553">
        <v>1714</v>
      </c>
      <c r="O290" s="564" t="s">
        <v>743</v>
      </c>
    </row>
    <row r="291" spans="1:15" s="540" customFormat="1" ht="21" x14ac:dyDescent="0.35">
      <c r="A291" s="153">
        <v>1</v>
      </c>
      <c r="B291" s="153" t="s">
        <v>250</v>
      </c>
      <c r="C291" s="153" t="s">
        <v>249</v>
      </c>
      <c r="D291" s="556" t="s">
        <v>235</v>
      </c>
      <c r="E291" s="557" t="str">
        <f t="shared" si="14"/>
        <v>KM</v>
      </c>
      <c r="F291" s="557" t="s">
        <v>739</v>
      </c>
      <c r="G291" s="564" t="s">
        <v>395</v>
      </c>
      <c r="H291" s="556">
        <v>4</v>
      </c>
      <c r="I291" s="556" t="s">
        <v>747</v>
      </c>
      <c r="J291" s="556" t="s">
        <v>400</v>
      </c>
      <c r="K291" s="556">
        <f t="shared" si="13"/>
        <v>2</v>
      </c>
      <c r="L291" s="556" t="str">
        <f t="shared" si="15"/>
        <v>NO</v>
      </c>
      <c r="M291" s="563" t="s">
        <v>308</v>
      </c>
      <c r="N291" s="553">
        <v>2196</v>
      </c>
      <c r="O291" s="564" t="s">
        <v>743</v>
      </c>
    </row>
    <row r="292" spans="1:15" s="540" customFormat="1" ht="21" x14ac:dyDescent="0.35">
      <c r="A292" s="153">
        <v>3</v>
      </c>
      <c r="B292" s="153" t="s">
        <v>250</v>
      </c>
      <c r="C292" s="153" t="s">
        <v>230</v>
      </c>
      <c r="D292" s="556" t="s">
        <v>252</v>
      </c>
      <c r="E292" s="557" t="str">
        <f t="shared" si="14"/>
        <v>VX</v>
      </c>
      <c r="F292" s="557" t="s">
        <v>738</v>
      </c>
      <c r="G292" s="564" t="s">
        <v>394</v>
      </c>
      <c r="H292" s="556">
        <v>5</v>
      </c>
      <c r="I292" s="556" t="s">
        <v>747</v>
      </c>
      <c r="J292" s="556" t="s">
        <v>398</v>
      </c>
      <c r="K292" s="556">
        <f t="shared" si="13"/>
        <v>0</v>
      </c>
      <c r="L292" s="556" t="str">
        <f t="shared" si="15"/>
        <v>YES</v>
      </c>
      <c r="M292" s="563" t="s">
        <v>313</v>
      </c>
      <c r="N292" s="553">
        <v>2400</v>
      </c>
      <c r="O292" s="564" t="s">
        <v>744</v>
      </c>
    </row>
    <row r="293" spans="1:15" s="540" customFormat="1" ht="21" x14ac:dyDescent="0.35">
      <c r="A293" s="153">
        <v>1</v>
      </c>
      <c r="B293" s="153" t="s">
        <v>227</v>
      </c>
      <c r="C293" s="153" t="s">
        <v>234</v>
      </c>
      <c r="D293" s="556" t="s">
        <v>245</v>
      </c>
      <c r="E293" s="557" t="str">
        <f t="shared" si="14"/>
        <v>QL</v>
      </c>
      <c r="F293" s="557" t="s">
        <v>259</v>
      </c>
      <c r="G293" s="564" t="s">
        <v>397</v>
      </c>
      <c r="H293" s="556">
        <v>3</v>
      </c>
      <c r="I293" s="556" t="s">
        <v>746</v>
      </c>
      <c r="J293" s="556" t="s">
        <v>398</v>
      </c>
      <c r="K293" s="556">
        <f t="shared" si="13"/>
        <v>2</v>
      </c>
      <c r="L293" s="556" t="str">
        <f t="shared" si="15"/>
        <v>NO</v>
      </c>
      <c r="M293" s="563" t="s">
        <v>308</v>
      </c>
      <c r="N293" s="553">
        <v>760</v>
      </c>
      <c r="O293" s="564" t="s">
        <v>744</v>
      </c>
    </row>
    <row r="294" spans="1:15" s="540" customFormat="1" ht="21" x14ac:dyDescent="0.35">
      <c r="A294" s="153">
        <v>2</v>
      </c>
      <c r="B294" s="153" t="s">
        <v>231</v>
      </c>
      <c r="C294" s="153" t="s">
        <v>253</v>
      </c>
      <c r="D294" s="556" t="s">
        <v>237</v>
      </c>
      <c r="E294" s="557" t="str">
        <f t="shared" si="14"/>
        <v>ST</v>
      </c>
      <c r="F294" s="557" t="s">
        <v>259</v>
      </c>
      <c r="G294" s="564" t="s">
        <v>397</v>
      </c>
      <c r="H294" s="556">
        <v>3</v>
      </c>
      <c r="I294" s="556" t="s">
        <v>746</v>
      </c>
      <c r="J294" s="556" t="s">
        <v>396</v>
      </c>
      <c r="K294" s="556">
        <f t="shared" si="13"/>
        <v>1</v>
      </c>
      <c r="L294" s="556" t="str">
        <f t="shared" si="15"/>
        <v>NO</v>
      </c>
      <c r="M294" s="563" t="s">
        <v>307</v>
      </c>
      <c r="N294" s="553">
        <v>1552</v>
      </c>
      <c r="O294" s="564" t="s">
        <v>744</v>
      </c>
    </row>
    <row r="295" spans="1:15" s="540" customFormat="1" ht="21" x14ac:dyDescent="0.35">
      <c r="A295" s="153">
        <v>1</v>
      </c>
      <c r="B295" s="153" t="s">
        <v>258</v>
      </c>
      <c r="C295" s="153" t="s">
        <v>247</v>
      </c>
      <c r="D295" s="556" t="s">
        <v>255</v>
      </c>
      <c r="E295" s="557" t="str">
        <f t="shared" si="14"/>
        <v>BW</v>
      </c>
      <c r="F295" s="557" t="s">
        <v>738</v>
      </c>
      <c r="G295" s="564" t="s">
        <v>394</v>
      </c>
      <c r="H295" s="556">
        <v>4</v>
      </c>
      <c r="I295" s="556" t="s">
        <v>747</v>
      </c>
      <c r="J295" s="556" t="s">
        <v>401</v>
      </c>
      <c r="K295" s="556">
        <f t="shared" si="13"/>
        <v>2</v>
      </c>
      <c r="L295" s="556" t="str">
        <f t="shared" si="15"/>
        <v>NO</v>
      </c>
      <c r="M295" s="563" t="s">
        <v>304</v>
      </c>
      <c r="N295" s="553">
        <v>357</v>
      </c>
      <c r="O295" s="564" t="s">
        <v>744</v>
      </c>
    </row>
    <row r="296" spans="1:15" s="540" customFormat="1" ht="21" x14ac:dyDescent="0.35">
      <c r="A296" s="153">
        <v>2</v>
      </c>
      <c r="B296" s="153" t="s">
        <v>232</v>
      </c>
      <c r="C296" s="153" t="s">
        <v>230</v>
      </c>
      <c r="D296" s="556" t="s">
        <v>3</v>
      </c>
      <c r="E296" s="557" t="str">
        <f t="shared" si="14"/>
        <v>MA</v>
      </c>
      <c r="F296" s="557" t="s">
        <v>259</v>
      </c>
      <c r="G296" s="564" t="s">
        <v>395</v>
      </c>
      <c r="H296" s="556">
        <v>4</v>
      </c>
      <c r="I296" s="556" t="s">
        <v>747</v>
      </c>
      <c r="J296" s="556" t="s">
        <v>396</v>
      </c>
      <c r="K296" s="556">
        <f t="shared" si="13"/>
        <v>1</v>
      </c>
      <c r="L296" s="556" t="str">
        <f t="shared" si="15"/>
        <v>NO</v>
      </c>
      <c r="M296" s="563" t="s">
        <v>304</v>
      </c>
      <c r="N296" s="553">
        <v>648</v>
      </c>
      <c r="O296" s="564" t="s">
        <v>744</v>
      </c>
    </row>
    <row r="297" spans="1:15" s="540" customFormat="1" ht="21" x14ac:dyDescent="0.35">
      <c r="A297" s="153">
        <v>2</v>
      </c>
      <c r="B297" s="153" t="s">
        <v>246</v>
      </c>
      <c r="C297" s="153" t="s">
        <v>244</v>
      </c>
      <c r="D297" s="556" t="s">
        <v>2</v>
      </c>
      <c r="E297" s="557" t="str">
        <f t="shared" si="14"/>
        <v>JN</v>
      </c>
      <c r="F297" s="557" t="s">
        <v>739</v>
      </c>
      <c r="G297" s="564" t="s">
        <v>394</v>
      </c>
      <c r="H297" s="556">
        <v>2</v>
      </c>
      <c r="I297" s="556" t="s">
        <v>746</v>
      </c>
      <c r="J297" s="556" t="s">
        <v>400</v>
      </c>
      <c r="K297" s="556">
        <f t="shared" si="13"/>
        <v>1</v>
      </c>
      <c r="L297" s="556" t="str">
        <f t="shared" si="15"/>
        <v>NO</v>
      </c>
      <c r="M297" s="563" t="s">
        <v>304</v>
      </c>
      <c r="N297" s="553">
        <v>1747</v>
      </c>
      <c r="O297" s="564" t="s">
        <v>744</v>
      </c>
    </row>
    <row r="298" spans="1:15" s="540" customFormat="1" ht="21" x14ac:dyDescent="0.35">
      <c r="A298" s="153">
        <v>2</v>
      </c>
      <c r="B298" s="153" t="s">
        <v>225</v>
      </c>
      <c r="C298" s="153" t="s">
        <v>239</v>
      </c>
      <c r="D298" s="556" t="s">
        <v>229</v>
      </c>
      <c r="E298" s="557" t="str">
        <f t="shared" si="14"/>
        <v>TH</v>
      </c>
      <c r="F298" s="557" t="s">
        <v>259</v>
      </c>
      <c r="G298" s="564" t="s">
        <v>397</v>
      </c>
      <c r="H298" s="556">
        <v>5</v>
      </c>
      <c r="I298" s="556" t="s">
        <v>747</v>
      </c>
      <c r="J298" s="556" t="s">
        <v>396</v>
      </c>
      <c r="K298" s="556">
        <f t="shared" si="13"/>
        <v>1</v>
      </c>
      <c r="L298" s="556" t="str">
        <f t="shared" si="15"/>
        <v>NO</v>
      </c>
      <c r="M298" s="563" t="s">
        <v>304</v>
      </c>
      <c r="N298" s="553">
        <v>562</v>
      </c>
      <c r="O298" s="564" t="s">
        <v>744</v>
      </c>
    </row>
    <row r="299" spans="1:15" s="540" customFormat="1" ht="21" x14ac:dyDescent="0.35">
      <c r="A299" s="153">
        <v>2</v>
      </c>
      <c r="B299" s="153" t="s">
        <v>225</v>
      </c>
      <c r="C299" s="153" t="s">
        <v>228</v>
      </c>
      <c r="D299" s="556" t="s">
        <v>3</v>
      </c>
      <c r="E299" s="557" t="str">
        <f t="shared" si="14"/>
        <v>MA</v>
      </c>
      <c r="F299" s="557" t="s">
        <v>259</v>
      </c>
      <c r="G299" s="564" t="s">
        <v>394</v>
      </c>
      <c r="H299" s="556">
        <v>3</v>
      </c>
      <c r="I299" s="556" t="s">
        <v>746</v>
      </c>
      <c r="J299" s="556" t="s">
        <v>401</v>
      </c>
      <c r="K299" s="556">
        <f t="shared" si="13"/>
        <v>1</v>
      </c>
      <c r="L299" s="556" t="str">
        <f t="shared" si="15"/>
        <v>NO</v>
      </c>
      <c r="M299" s="563" t="s">
        <v>304</v>
      </c>
      <c r="N299" s="553">
        <v>3018</v>
      </c>
      <c r="O299" s="564" t="s">
        <v>743</v>
      </c>
    </row>
    <row r="300" spans="1:15" s="540" customFormat="1" ht="21" x14ac:dyDescent="0.35">
      <c r="A300" s="153">
        <v>2</v>
      </c>
      <c r="B300" s="153" t="s">
        <v>225</v>
      </c>
      <c r="C300" s="153" t="s">
        <v>230</v>
      </c>
      <c r="D300" s="556" t="s">
        <v>1</v>
      </c>
      <c r="E300" s="557" t="str">
        <f t="shared" si="14"/>
        <v>SU</v>
      </c>
      <c r="F300" s="557" t="s">
        <v>739</v>
      </c>
      <c r="G300" s="564" t="s">
        <v>394</v>
      </c>
      <c r="H300" s="556">
        <v>3</v>
      </c>
      <c r="I300" s="556" t="s">
        <v>746</v>
      </c>
      <c r="J300" s="556" t="s">
        <v>396</v>
      </c>
      <c r="K300" s="556">
        <f t="shared" si="13"/>
        <v>1</v>
      </c>
      <c r="L300" s="556" t="str">
        <f t="shared" si="15"/>
        <v>NO</v>
      </c>
      <c r="M300" s="563" t="s">
        <v>308</v>
      </c>
      <c r="N300" s="553">
        <v>2940</v>
      </c>
      <c r="O300" s="564" t="s">
        <v>744</v>
      </c>
    </row>
    <row r="301" spans="1:15" s="540" customFormat="1" ht="21" x14ac:dyDescent="0.35">
      <c r="A301" s="153">
        <v>2</v>
      </c>
      <c r="B301" s="153" t="s">
        <v>232</v>
      </c>
      <c r="C301" s="153" t="s">
        <v>257</v>
      </c>
      <c r="D301" s="556" t="s">
        <v>235</v>
      </c>
      <c r="E301" s="557" t="str">
        <f t="shared" si="14"/>
        <v>KM</v>
      </c>
      <c r="F301" s="557" t="s">
        <v>738</v>
      </c>
      <c r="G301" s="564" t="s">
        <v>395</v>
      </c>
      <c r="H301" s="556">
        <v>2</v>
      </c>
      <c r="I301" s="556" t="s">
        <v>746</v>
      </c>
      <c r="J301" s="556" t="s">
        <v>398</v>
      </c>
      <c r="K301" s="556">
        <f t="shared" si="13"/>
        <v>1</v>
      </c>
      <c r="L301" s="556" t="str">
        <f t="shared" si="15"/>
        <v>NO</v>
      </c>
      <c r="M301" s="563" t="s">
        <v>313</v>
      </c>
      <c r="N301" s="553">
        <v>3802</v>
      </c>
      <c r="O301" s="564" t="s">
        <v>743</v>
      </c>
    </row>
    <row r="302" spans="1:15" s="540" customFormat="1" ht="21" x14ac:dyDescent="0.35">
      <c r="A302" s="153">
        <v>2</v>
      </c>
      <c r="B302" s="153" t="s">
        <v>232</v>
      </c>
      <c r="C302" s="153" t="s">
        <v>230</v>
      </c>
      <c r="D302" s="556" t="s">
        <v>1</v>
      </c>
      <c r="E302" s="557" t="str">
        <f t="shared" si="14"/>
        <v>SU</v>
      </c>
      <c r="F302" s="557" t="s">
        <v>259</v>
      </c>
      <c r="G302" s="564" t="s">
        <v>394</v>
      </c>
      <c r="H302" s="556">
        <v>2</v>
      </c>
      <c r="I302" s="556" t="s">
        <v>746</v>
      </c>
      <c r="J302" s="556" t="s">
        <v>398</v>
      </c>
      <c r="K302" s="556">
        <f t="shared" si="13"/>
        <v>1</v>
      </c>
      <c r="L302" s="556" t="str">
        <f t="shared" si="15"/>
        <v>NO</v>
      </c>
      <c r="M302" s="563" t="s">
        <v>307</v>
      </c>
      <c r="N302" s="553">
        <v>3818</v>
      </c>
      <c r="O302" s="564" t="s">
        <v>744</v>
      </c>
    </row>
    <row r="303" spans="1:15" s="540" customFormat="1" ht="21" x14ac:dyDescent="0.35">
      <c r="A303" s="153">
        <v>1</v>
      </c>
      <c r="B303" s="153" t="s">
        <v>233</v>
      </c>
      <c r="C303" s="153" t="s">
        <v>247</v>
      </c>
      <c r="D303" s="556" t="s">
        <v>229</v>
      </c>
      <c r="E303" s="557" t="str">
        <f t="shared" si="14"/>
        <v>TH</v>
      </c>
      <c r="F303" s="557" t="s">
        <v>739</v>
      </c>
      <c r="G303" s="564" t="s">
        <v>397</v>
      </c>
      <c r="H303" s="556">
        <v>3</v>
      </c>
      <c r="I303" s="556" t="s">
        <v>746</v>
      </c>
      <c r="J303" s="556" t="s">
        <v>402</v>
      </c>
      <c r="K303" s="556">
        <f t="shared" si="13"/>
        <v>2</v>
      </c>
      <c r="L303" s="556" t="str">
        <f t="shared" si="15"/>
        <v>NO</v>
      </c>
      <c r="M303" s="563" t="s">
        <v>310</v>
      </c>
      <c r="N303" s="553">
        <v>3476</v>
      </c>
      <c r="O303" s="564" t="s">
        <v>744</v>
      </c>
    </row>
    <row r="304" spans="1:15" s="540" customFormat="1" ht="21" x14ac:dyDescent="0.35">
      <c r="A304" s="153">
        <v>1</v>
      </c>
      <c r="B304" s="153" t="s">
        <v>250</v>
      </c>
      <c r="C304" s="153" t="s">
        <v>244</v>
      </c>
      <c r="D304" s="556" t="s">
        <v>240</v>
      </c>
      <c r="E304" s="557" t="str">
        <f t="shared" si="14"/>
        <v>PZ</v>
      </c>
      <c r="F304" s="557" t="s">
        <v>739</v>
      </c>
      <c r="G304" s="564" t="s">
        <v>397</v>
      </c>
      <c r="H304" s="556">
        <v>2</v>
      </c>
      <c r="I304" s="556" t="s">
        <v>746</v>
      </c>
      <c r="J304" s="556" t="s">
        <v>399</v>
      </c>
      <c r="K304" s="556">
        <f t="shared" si="13"/>
        <v>2</v>
      </c>
      <c r="L304" s="556" t="str">
        <f t="shared" si="15"/>
        <v>NO</v>
      </c>
      <c r="M304" s="563" t="s">
        <v>313</v>
      </c>
      <c r="N304" s="553">
        <v>3436</v>
      </c>
      <c r="O304" s="564" t="s">
        <v>744</v>
      </c>
    </row>
    <row r="305" spans="1:15" s="540" customFormat="1" ht="21" x14ac:dyDescent="0.35">
      <c r="A305" s="153">
        <v>1</v>
      </c>
      <c r="B305" s="153" t="s">
        <v>232</v>
      </c>
      <c r="C305" s="153" t="s">
        <v>228</v>
      </c>
      <c r="D305" s="556" t="s">
        <v>255</v>
      </c>
      <c r="E305" s="557" t="str">
        <f t="shared" si="14"/>
        <v>BW</v>
      </c>
      <c r="F305" s="557" t="s">
        <v>738</v>
      </c>
      <c r="G305" s="564" t="s">
        <v>397</v>
      </c>
      <c r="H305" s="556">
        <v>2</v>
      </c>
      <c r="I305" s="556" t="s">
        <v>746</v>
      </c>
      <c r="J305" s="556" t="s">
        <v>400</v>
      </c>
      <c r="K305" s="556">
        <f t="shared" si="13"/>
        <v>2</v>
      </c>
      <c r="L305" s="556" t="str">
        <f t="shared" si="15"/>
        <v>NO</v>
      </c>
      <c r="M305" s="563" t="s">
        <v>313</v>
      </c>
      <c r="N305" s="553">
        <v>2191</v>
      </c>
      <c r="O305" s="564" t="s">
        <v>744</v>
      </c>
    </row>
    <row r="306" spans="1:15" s="540" customFormat="1" ht="21" x14ac:dyDescent="0.35">
      <c r="A306" s="153">
        <v>1</v>
      </c>
      <c r="B306" s="153" t="s">
        <v>232</v>
      </c>
      <c r="C306" s="153" t="s">
        <v>251</v>
      </c>
      <c r="D306" s="556" t="s">
        <v>248</v>
      </c>
      <c r="E306" s="557" t="str">
        <f t="shared" si="14"/>
        <v>MT</v>
      </c>
      <c r="F306" s="557" t="s">
        <v>738</v>
      </c>
      <c r="G306" s="564" t="s">
        <v>394</v>
      </c>
      <c r="H306" s="556">
        <v>3</v>
      </c>
      <c r="I306" s="556" t="s">
        <v>746</v>
      </c>
      <c r="J306" s="556" t="s">
        <v>398</v>
      </c>
      <c r="K306" s="556">
        <f t="shared" si="13"/>
        <v>2</v>
      </c>
      <c r="L306" s="556" t="str">
        <f t="shared" si="15"/>
        <v>NO</v>
      </c>
      <c r="M306" s="563" t="s">
        <v>310</v>
      </c>
      <c r="N306" s="553">
        <v>1825</v>
      </c>
      <c r="O306" s="564" t="s">
        <v>743</v>
      </c>
    </row>
    <row r="307" spans="1:15" s="540" customFormat="1" ht="21" x14ac:dyDescent="0.35">
      <c r="A307" s="153">
        <v>2</v>
      </c>
      <c r="B307" s="153" t="s">
        <v>232</v>
      </c>
      <c r="C307" s="153" t="s">
        <v>247</v>
      </c>
      <c r="D307" s="556" t="s">
        <v>245</v>
      </c>
      <c r="E307" s="557" t="str">
        <f t="shared" si="14"/>
        <v>QL</v>
      </c>
      <c r="F307" s="557" t="s">
        <v>739</v>
      </c>
      <c r="G307" s="564" t="s">
        <v>395</v>
      </c>
      <c r="H307" s="556">
        <v>5</v>
      </c>
      <c r="I307" s="556" t="s">
        <v>747</v>
      </c>
      <c r="J307" s="556" t="s">
        <v>398</v>
      </c>
      <c r="K307" s="556">
        <f t="shared" si="13"/>
        <v>1</v>
      </c>
      <c r="L307" s="556" t="str">
        <f t="shared" si="15"/>
        <v>NO</v>
      </c>
      <c r="M307" s="563" t="s">
        <v>313</v>
      </c>
      <c r="N307" s="553">
        <v>3623</v>
      </c>
      <c r="O307" s="564" t="s">
        <v>744</v>
      </c>
    </row>
    <row r="308" spans="1:15" s="540" customFormat="1" ht="21" x14ac:dyDescent="0.35">
      <c r="A308" s="153">
        <v>1</v>
      </c>
      <c r="B308" s="153" t="s">
        <v>225</v>
      </c>
      <c r="C308" s="153" t="s">
        <v>239</v>
      </c>
      <c r="D308" s="556" t="s">
        <v>229</v>
      </c>
      <c r="E308" s="557" t="str">
        <f t="shared" si="14"/>
        <v>TH</v>
      </c>
      <c r="F308" s="557" t="s">
        <v>739</v>
      </c>
      <c r="G308" s="564" t="s">
        <v>395</v>
      </c>
      <c r="H308" s="556">
        <v>5</v>
      </c>
      <c r="I308" s="556" t="s">
        <v>747</v>
      </c>
      <c r="J308" s="556" t="s">
        <v>396</v>
      </c>
      <c r="K308" s="556">
        <f t="shared" si="13"/>
        <v>2</v>
      </c>
      <c r="L308" s="556" t="str">
        <f t="shared" si="15"/>
        <v>NO</v>
      </c>
      <c r="M308" s="563" t="s">
        <v>304</v>
      </c>
      <c r="N308" s="553">
        <v>923</v>
      </c>
      <c r="O308" s="564" t="s">
        <v>744</v>
      </c>
    </row>
    <row r="309" spans="1:15" s="540" customFormat="1" ht="21" x14ac:dyDescent="0.35">
      <c r="A309" s="153">
        <v>1</v>
      </c>
      <c r="B309" s="153" t="s">
        <v>225</v>
      </c>
      <c r="C309" s="153" t="s">
        <v>251</v>
      </c>
      <c r="D309" s="556" t="s">
        <v>248</v>
      </c>
      <c r="E309" s="557" t="str">
        <f t="shared" si="14"/>
        <v>MT</v>
      </c>
      <c r="F309" s="557" t="s">
        <v>738</v>
      </c>
      <c r="G309" s="564" t="s">
        <v>394</v>
      </c>
      <c r="H309" s="556">
        <v>4</v>
      </c>
      <c r="I309" s="556" t="s">
        <v>747</v>
      </c>
      <c r="J309" s="556" t="s">
        <v>401</v>
      </c>
      <c r="K309" s="556">
        <f t="shared" si="13"/>
        <v>2</v>
      </c>
      <c r="L309" s="556" t="str">
        <f t="shared" si="15"/>
        <v>NO</v>
      </c>
      <c r="M309" s="563" t="s">
        <v>313</v>
      </c>
      <c r="N309" s="553">
        <v>2023</v>
      </c>
      <c r="O309" s="564" t="s">
        <v>743</v>
      </c>
    </row>
    <row r="310" spans="1:15" s="540" customFormat="1" ht="21" x14ac:dyDescent="0.35">
      <c r="A310" s="153">
        <v>2</v>
      </c>
      <c r="B310" s="153" t="s">
        <v>225</v>
      </c>
      <c r="C310" s="153" t="s">
        <v>230</v>
      </c>
      <c r="D310" s="556" t="s">
        <v>252</v>
      </c>
      <c r="E310" s="557" t="str">
        <f t="shared" si="14"/>
        <v>VX</v>
      </c>
      <c r="F310" s="557" t="s">
        <v>739</v>
      </c>
      <c r="G310" s="564" t="s">
        <v>397</v>
      </c>
      <c r="H310" s="556">
        <v>5</v>
      </c>
      <c r="I310" s="556" t="s">
        <v>747</v>
      </c>
      <c r="J310" s="556" t="s">
        <v>396</v>
      </c>
      <c r="K310" s="556">
        <f t="shared" si="13"/>
        <v>1</v>
      </c>
      <c r="L310" s="556" t="str">
        <f t="shared" si="15"/>
        <v>NO</v>
      </c>
      <c r="M310" s="563" t="s">
        <v>313</v>
      </c>
      <c r="N310" s="553">
        <v>3738</v>
      </c>
      <c r="O310" s="564" t="s">
        <v>744</v>
      </c>
    </row>
    <row r="311" spans="1:15" s="540" customFormat="1" ht="21" x14ac:dyDescent="0.35">
      <c r="A311" s="153">
        <v>3</v>
      </c>
      <c r="B311" s="153" t="s">
        <v>225</v>
      </c>
      <c r="C311" s="153" t="s">
        <v>228</v>
      </c>
      <c r="D311" s="556" t="s">
        <v>235</v>
      </c>
      <c r="E311" s="557" t="str">
        <f t="shared" si="14"/>
        <v>KM</v>
      </c>
      <c r="F311" s="557" t="s">
        <v>259</v>
      </c>
      <c r="G311" s="564" t="s">
        <v>397</v>
      </c>
      <c r="H311" s="556">
        <v>3</v>
      </c>
      <c r="I311" s="556" t="s">
        <v>746</v>
      </c>
      <c r="J311" s="556" t="s">
        <v>401</v>
      </c>
      <c r="K311" s="556">
        <f t="shared" si="13"/>
        <v>0</v>
      </c>
      <c r="L311" s="556" t="str">
        <f t="shared" si="15"/>
        <v>YES</v>
      </c>
      <c r="M311" s="563" t="s">
        <v>307</v>
      </c>
      <c r="N311" s="553">
        <v>3977</v>
      </c>
      <c r="O311" s="564" t="s">
        <v>743</v>
      </c>
    </row>
    <row r="312" spans="1:15" s="540" customFormat="1" ht="21" x14ac:dyDescent="0.35">
      <c r="A312" s="153">
        <v>1</v>
      </c>
      <c r="B312" s="153" t="s">
        <v>238</v>
      </c>
      <c r="C312" s="153" t="s">
        <v>230</v>
      </c>
      <c r="D312" s="556" t="s">
        <v>235</v>
      </c>
      <c r="E312" s="557" t="str">
        <f t="shared" si="14"/>
        <v>KM</v>
      </c>
      <c r="F312" s="557" t="s">
        <v>739</v>
      </c>
      <c r="G312" s="564" t="s">
        <v>397</v>
      </c>
      <c r="H312" s="556">
        <v>3</v>
      </c>
      <c r="I312" s="556" t="s">
        <v>746</v>
      </c>
      <c r="J312" s="556" t="s">
        <v>401</v>
      </c>
      <c r="K312" s="556">
        <f t="shared" si="13"/>
        <v>2</v>
      </c>
      <c r="L312" s="556" t="str">
        <f t="shared" si="15"/>
        <v>NO</v>
      </c>
      <c r="M312" s="563" t="s">
        <v>304</v>
      </c>
      <c r="N312" s="553">
        <v>3178</v>
      </c>
      <c r="O312" s="564" t="s">
        <v>744</v>
      </c>
    </row>
    <row r="313" spans="1:15" s="540" customFormat="1" ht="21" x14ac:dyDescent="0.35">
      <c r="A313" s="153">
        <v>1</v>
      </c>
      <c r="B313" s="153" t="s">
        <v>238</v>
      </c>
      <c r="C313" s="153" t="s">
        <v>228</v>
      </c>
      <c r="D313" s="556" t="s">
        <v>229</v>
      </c>
      <c r="E313" s="557" t="str">
        <f t="shared" si="14"/>
        <v>TH</v>
      </c>
      <c r="F313" s="557" t="s">
        <v>739</v>
      </c>
      <c r="G313" s="564" t="s">
        <v>397</v>
      </c>
      <c r="H313" s="556">
        <v>2</v>
      </c>
      <c r="I313" s="556" t="s">
        <v>746</v>
      </c>
      <c r="J313" s="556" t="s">
        <v>399</v>
      </c>
      <c r="K313" s="556">
        <f t="shared" si="13"/>
        <v>2</v>
      </c>
      <c r="L313" s="556" t="str">
        <f t="shared" si="15"/>
        <v>NO</v>
      </c>
      <c r="M313" s="563" t="s">
        <v>308</v>
      </c>
      <c r="N313" s="553">
        <v>1236</v>
      </c>
      <c r="O313" s="564" t="s">
        <v>744</v>
      </c>
    </row>
    <row r="314" spans="1:15" s="540" customFormat="1" ht="21" x14ac:dyDescent="0.35">
      <c r="A314" s="153">
        <v>1</v>
      </c>
      <c r="B314" s="153" t="s">
        <v>238</v>
      </c>
      <c r="C314" s="153" t="s">
        <v>226</v>
      </c>
      <c r="D314" s="556" t="s">
        <v>2</v>
      </c>
      <c r="E314" s="557" t="str">
        <f t="shared" si="14"/>
        <v>JN</v>
      </c>
      <c r="F314" s="557" t="s">
        <v>259</v>
      </c>
      <c r="G314" s="564" t="s">
        <v>395</v>
      </c>
      <c r="H314" s="556">
        <v>2</v>
      </c>
      <c r="I314" s="556" t="s">
        <v>746</v>
      </c>
      <c r="J314" s="556" t="s">
        <v>402</v>
      </c>
      <c r="K314" s="556">
        <f t="shared" si="13"/>
        <v>2</v>
      </c>
      <c r="L314" s="556" t="str">
        <f t="shared" si="15"/>
        <v>NO</v>
      </c>
      <c r="M314" s="563" t="s">
        <v>313</v>
      </c>
      <c r="N314" s="553">
        <v>2851</v>
      </c>
      <c r="O314" s="564" t="s">
        <v>744</v>
      </c>
    </row>
    <row r="315" spans="1:15" s="540" customFormat="1" ht="21" x14ac:dyDescent="0.35">
      <c r="A315" s="153">
        <v>1</v>
      </c>
      <c r="B315" s="153" t="s">
        <v>238</v>
      </c>
      <c r="C315" s="153" t="s">
        <v>251</v>
      </c>
      <c r="D315" s="556" t="s">
        <v>237</v>
      </c>
      <c r="E315" s="557" t="str">
        <f t="shared" si="14"/>
        <v>ST</v>
      </c>
      <c r="F315" s="557" t="s">
        <v>738</v>
      </c>
      <c r="G315" s="564" t="s">
        <v>395</v>
      </c>
      <c r="H315" s="556">
        <v>4</v>
      </c>
      <c r="I315" s="556" t="s">
        <v>747</v>
      </c>
      <c r="J315" s="556" t="s">
        <v>398</v>
      </c>
      <c r="K315" s="556">
        <f t="shared" si="13"/>
        <v>2</v>
      </c>
      <c r="L315" s="556" t="str">
        <f t="shared" si="15"/>
        <v>NO</v>
      </c>
      <c r="M315" s="563" t="s">
        <v>304</v>
      </c>
      <c r="N315" s="553">
        <v>3926</v>
      </c>
      <c r="O315" s="564" t="s">
        <v>743</v>
      </c>
    </row>
    <row r="316" spans="1:15" s="540" customFormat="1" ht="21" x14ac:dyDescent="0.35">
      <c r="A316" s="153">
        <v>1</v>
      </c>
      <c r="B316" s="153" t="s">
        <v>238</v>
      </c>
      <c r="C316" s="153" t="s">
        <v>253</v>
      </c>
      <c r="D316" s="556" t="s">
        <v>245</v>
      </c>
      <c r="E316" s="557" t="str">
        <f t="shared" si="14"/>
        <v>QL</v>
      </c>
      <c r="F316" s="557" t="s">
        <v>738</v>
      </c>
      <c r="G316" s="564" t="s">
        <v>395</v>
      </c>
      <c r="H316" s="556">
        <v>5</v>
      </c>
      <c r="I316" s="556" t="s">
        <v>747</v>
      </c>
      <c r="J316" s="556" t="s">
        <v>402</v>
      </c>
      <c r="K316" s="556">
        <f t="shared" si="13"/>
        <v>2</v>
      </c>
      <c r="L316" s="556" t="str">
        <f t="shared" si="15"/>
        <v>NO</v>
      </c>
      <c r="M316" s="563" t="s">
        <v>308</v>
      </c>
      <c r="N316" s="553">
        <v>324</v>
      </c>
      <c r="O316" s="564" t="s">
        <v>744</v>
      </c>
    </row>
    <row r="317" spans="1:15" s="540" customFormat="1" ht="21" x14ac:dyDescent="0.35">
      <c r="A317" s="153">
        <v>1</v>
      </c>
      <c r="B317" s="153" t="s">
        <v>246</v>
      </c>
      <c r="C317" s="153" t="s">
        <v>241</v>
      </c>
      <c r="D317" s="556" t="s">
        <v>235</v>
      </c>
      <c r="E317" s="557" t="str">
        <f t="shared" si="14"/>
        <v>KM</v>
      </c>
      <c r="F317" s="557" t="s">
        <v>259</v>
      </c>
      <c r="G317" s="564" t="s">
        <v>394</v>
      </c>
      <c r="H317" s="556">
        <v>4</v>
      </c>
      <c r="I317" s="556" t="s">
        <v>747</v>
      </c>
      <c r="J317" s="556" t="s">
        <v>401</v>
      </c>
      <c r="K317" s="556">
        <f t="shared" si="13"/>
        <v>2</v>
      </c>
      <c r="L317" s="556" t="str">
        <f t="shared" si="15"/>
        <v>NO</v>
      </c>
      <c r="M317" s="563" t="s">
        <v>307</v>
      </c>
      <c r="N317" s="553">
        <v>3804</v>
      </c>
      <c r="O317" s="564" t="s">
        <v>744</v>
      </c>
    </row>
    <row r="318" spans="1:15" s="540" customFormat="1" ht="21" x14ac:dyDescent="0.35">
      <c r="A318" s="153">
        <v>1</v>
      </c>
      <c r="B318" s="153" t="s">
        <v>246</v>
      </c>
      <c r="C318" s="153" t="s">
        <v>249</v>
      </c>
      <c r="D318" s="556" t="s">
        <v>235</v>
      </c>
      <c r="E318" s="557" t="str">
        <f t="shared" si="14"/>
        <v>KM</v>
      </c>
      <c r="F318" s="557" t="s">
        <v>259</v>
      </c>
      <c r="G318" s="564" t="s">
        <v>394</v>
      </c>
      <c r="H318" s="556">
        <v>5</v>
      </c>
      <c r="I318" s="556" t="s">
        <v>747</v>
      </c>
      <c r="J318" s="556" t="s">
        <v>399</v>
      </c>
      <c r="K318" s="556">
        <f t="shared" si="13"/>
        <v>2</v>
      </c>
      <c r="L318" s="556" t="str">
        <f t="shared" si="15"/>
        <v>NO</v>
      </c>
      <c r="M318" s="563" t="s">
        <v>307</v>
      </c>
      <c r="N318" s="553">
        <v>446</v>
      </c>
      <c r="O318" s="564" t="s">
        <v>743</v>
      </c>
    </row>
    <row r="319" spans="1:15" s="540" customFormat="1" ht="21" x14ac:dyDescent="0.35">
      <c r="A319" s="153">
        <v>2</v>
      </c>
      <c r="B319" s="153" t="s">
        <v>246</v>
      </c>
      <c r="C319" s="153" t="s">
        <v>241</v>
      </c>
      <c r="D319" s="556" t="s">
        <v>242</v>
      </c>
      <c r="E319" s="557" t="str">
        <f t="shared" si="14"/>
        <v>NP</v>
      </c>
      <c r="F319" s="557" t="s">
        <v>259</v>
      </c>
      <c r="G319" s="564" t="s">
        <v>394</v>
      </c>
      <c r="H319" s="556">
        <v>3</v>
      </c>
      <c r="I319" s="556" t="s">
        <v>746</v>
      </c>
      <c r="J319" s="556" t="s">
        <v>396</v>
      </c>
      <c r="K319" s="556">
        <f t="shared" si="13"/>
        <v>1</v>
      </c>
      <c r="L319" s="556" t="str">
        <f t="shared" si="15"/>
        <v>NO</v>
      </c>
      <c r="M319" s="563" t="s">
        <v>313</v>
      </c>
      <c r="N319" s="553">
        <v>2134</v>
      </c>
      <c r="O319" s="564" t="s">
        <v>744</v>
      </c>
    </row>
    <row r="320" spans="1:15" s="540" customFormat="1" ht="21" x14ac:dyDescent="0.35">
      <c r="A320" s="153">
        <v>1</v>
      </c>
      <c r="B320" s="153" t="s">
        <v>250</v>
      </c>
      <c r="C320" s="153" t="s">
        <v>236</v>
      </c>
      <c r="D320" s="556" t="s">
        <v>248</v>
      </c>
      <c r="E320" s="557" t="str">
        <f t="shared" si="14"/>
        <v>MT</v>
      </c>
      <c r="F320" s="557" t="s">
        <v>259</v>
      </c>
      <c r="G320" s="564" t="s">
        <v>395</v>
      </c>
      <c r="H320" s="556">
        <v>2</v>
      </c>
      <c r="I320" s="556" t="s">
        <v>746</v>
      </c>
      <c r="J320" s="556" t="s">
        <v>401</v>
      </c>
      <c r="K320" s="556">
        <f t="shared" si="13"/>
        <v>2</v>
      </c>
      <c r="L320" s="556" t="str">
        <f t="shared" si="15"/>
        <v>NO</v>
      </c>
      <c r="M320" s="563" t="s">
        <v>313</v>
      </c>
      <c r="N320" s="553">
        <v>2632</v>
      </c>
      <c r="O320" s="564" t="s">
        <v>744</v>
      </c>
    </row>
    <row r="321" spans="1:15" s="540" customFormat="1" ht="21" x14ac:dyDescent="0.35">
      <c r="A321" s="153">
        <v>1</v>
      </c>
      <c r="B321" s="153" t="s">
        <v>227</v>
      </c>
      <c r="C321" s="153" t="s">
        <v>228</v>
      </c>
      <c r="D321" s="556" t="s">
        <v>255</v>
      </c>
      <c r="E321" s="557" t="str">
        <f t="shared" si="14"/>
        <v>BW</v>
      </c>
      <c r="F321" s="557" t="s">
        <v>739</v>
      </c>
      <c r="G321" s="564" t="s">
        <v>394</v>
      </c>
      <c r="H321" s="556">
        <v>3</v>
      </c>
      <c r="I321" s="556" t="s">
        <v>746</v>
      </c>
      <c r="J321" s="556" t="s">
        <v>396</v>
      </c>
      <c r="K321" s="556">
        <f t="shared" si="13"/>
        <v>2</v>
      </c>
      <c r="L321" s="556" t="str">
        <f t="shared" si="15"/>
        <v>NO</v>
      </c>
      <c r="M321" s="563" t="s">
        <v>310</v>
      </c>
      <c r="N321" s="553">
        <v>3631</v>
      </c>
      <c r="O321" s="564" t="s">
        <v>744</v>
      </c>
    </row>
    <row r="322" spans="1:15" s="540" customFormat="1" ht="21" x14ac:dyDescent="0.35">
      <c r="A322" s="153">
        <v>2</v>
      </c>
      <c r="B322" s="153" t="s">
        <v>256</v>
      </c>
      <c r="C322" s="153" t="s">
        <v>226</v>
      </c>
      <c r="D322" s="556" t="s">
        <v>255</v>
      </c>
      <c r="E322" s="557" t="str">
        <f t="shared" si="14"/>
        <v>BW</v>
      </c>
      <c r="F322" s="557" t="s">
        <v>259</v>
      </c>
      <c r="G322" s="564" t="s">
        <v>394</v>
      </c>
      <c r="H322" s="556">
        <v>3</v>
      </c>
      <c r="I322" s="556" t="s">
        <v>746</v>
      </c>
      <c r="J322" s="556" t="s">
        <v>398</v>
      </c>
      <c r="K322" s="556">
        <f t="shared" si="13"/>
        <v>1</v>
      </c>
      <c r="L322" s="556" t="str">
        <f t="shared" si="15"/>
        <v>NO</v>
      </c>
      <c r="M322" s="563" t="s">
        <v>313</v>
      </c>
      <c r="N322" s="553">
        <v>2916</v>
      </c>
      <c r="O322" s="564" t="s">
        <v>744</v>
      </c>
    </row>
    <row r="323" spans="1:15" s="540" customFormat="1" ht="21" x14ac:dyDescent="0.35">
      <c r="A323" s="153">
        <v>2</v>
      </c>
      <c r="B323" s="153" t="s">
        <v>258</v>
      </c>
      <c r="C323" s="153" t="s">
        <v>226</v>
      </c>
      <c r="D323" s="556" t="s">
        <v>237</v>
      </c>
      <c r="E323" s="557" t="str">
        <f t="shared" si="14"/>
        <v>ST</v>
      </c>
      <c r="F323" s="557" t="s">
        <v>738</v>
      </c>
      <c r="G323" s="564" t="s">
        <v>395</v>
      </c>
      <c r="H323" s="556">
        <v>4</v>
      </c>
      <c r="I323" s="556" t="s">
        <v>747</v>
      </c>
      <c r="J323" s="556" t="s">
        <v>398</v>
      </c>
      <c r="K323" s="556">
        <f t="shared" si="13"/>
        <v>1</v>
      </c>
      <c r="L323" s="556" t="str">
        <f t="shared" si="15"/>
        <v>NO</v>
      </c>
      <c r="M323" s="563" t="s">
        <v>308</v>
      </c>
      <c r="N323" s="553">
        <v>3930</v>
      </c>
      <c r="O323" s="564" t="s">
        <v>744</v>
      </c>
    </row>
    <row r="324" spans="1:15" s="540" customFormat="1" ht="21" x14ac:dyDescent="0.35">
      <c r="A324" s="153">
        <v>2</v>
      </c>
      <c r="B324" s="153" t="s">
        <v>259</v>
      </c>
      <c r="C324" s="153" t="s">
        <v>244</v>
      </c>
      <c r="D324" s="556" t="s">
        <v>2</v>
      </c>
      <c r="E324" s="557" t="str">
        <f t="shared" si="14"/>
        <v>JN</v>
      </c>
      <c r="F324" s="557" t="s">
        <v>738</v>
      </c>
      <c r="G324" s="564" t="s">
        <v>397</v>
      </c>
      <c r="H324" s="556">
        <v>4</v>
      </c>
      <c r="I324" s="556" t="s">
        <v>747</v>
      </c>
      <c r="J324" s="556" t="s">
        <v>402</v>
      </c>
      <c r="K324" s="556">
        <f t="shared" ref="K324:K387" si="16">3-A324</f>
        <v>1</v>
      </c>
      <c r="L324" s="556" t="str">
        <f t="shared" si="15"/>
        <v>NO</v>
      </c>
      <c r="M324" s="563" t="s">
        <v>307</v>
      </c>
      <c r="N324" s="553">
        <v>3361</v>
      </c>
      <c r="O324" s="564" t="s">
        <v>743</v>
      </c>
    </row>
    <row r="325" spans="1:15" s="540" customFormat="1" ht="21" x14ac:dyDescent="0.35">
      <c r="A325" s="153">
        <v>3</v>
      </c>
      <c r="B325" s="153" t="s">
        <v>225</v>
      </c>
      <c r="C325" s="153" t="s">
        <v>234</v>
      </c>
      <c r="D325" s="556" t="s">
        <v>245</v>
      </c>
      <c r="E325" s="557" t="str">
        <f t="shared" ref="E325:E388" si="17">IF(D325="Jan","SU",IF(D325="Feb","JN",IF(D325="Mar","MA",IF(D325="Apr","KM",IF(D325="May","MT",IF(D325="Jun","BW",IF(D325="Jul","QL",IF(D325="Aug","PZ",IF(D325="Sep","VX",IF(D325="Oct","NP",IF(D325="Nov","ST",IF(D325="Dec","TH","Assign"))))))))))))</f>
        <v>QL</v>
      </c>
      <c r="F325" s="557" t="s">
        <v>738</v>
      </c>
      <c r="G325" s="564" t="s">
        <v>395</v>
      </c>
      <c r="H325" s="556">
        <v>2</v>
      </c>
      <c r="I325" s="556" t="s">
        <v>746</v>
      </c>
      <c r="J325" s="556" t="s">
        <v>399</v>
      </c>
      <c r="K325" s="556">
        <f t="shared" si="16"/>
        <v>0</v>
      </c>
      <c r="L325" s="556" t="str">
        <f t="shared" ref="L325:L388" si="18">IF(K325=0,"YES","NO")</f>
        <v>YES</v>
      </c>
      <c r="M325" s="563" t="s">
        <v>308</v>
      </c>
      <c r="N325" s="553">
        <v>1312</v>
      </c>
      <c r="O325" s="564" t="s">
        <v>744</v>
      </c>
    </row>
    <row r="326" spans="1:15" s="540" customFormat="1" ht="21" x14ac:dyDescent="0.35">
      <c r="A326" s="153">
        <v>2</v>
      </c>
      <c r="B326" s="153" t="s">
        <v>246</v>
      </c>
      <c r="C326" s="153" t="s">
        <v>253</v>
      </c>
      <c r="D326" s="556" t="s">
        <v>248</v>
      </c>
      <c r="E326" s="557" t="str">
        <f t="shared" si="17"/>
        <v>MT</v>
      </c>
      <c r="F326" s="557" t="s">
        <v>739</v>
      </c>
      <c r="G326" s="564" t="s">
        <v>397</v>
      </c>
      <c r="H326" s="556">
        <v>5</v>
      </c>
      <c r="I326" s="556" t="s">
        <v>747</v>
      </c>
      <c r="J326" s="556" t="s">
        <v>400</v>
      </c>
      <c r="K326" s="556">
        <f t="shared" si="16"/>
        <v>1</v>
      </c>
      <c r="L326" s="556" t="str">
        <f t="shared" si="18"/>
        <v>NO</v>
      </c>
      <c r="M326" s="563" t="s">
        <v>308</v>
      </c>
      <c r="N326" s="553">
        <v>3718</v>
      </c>
      <c r="O326" s="564" t="s">
        <v>744</v>
      </c>
    </row>
    <row r="327" spans="1:15" s="540" customFormat="1" ht="21" x14ac:dyDescent="0.35">
      <c r="A327" s="153">
        <v>1</v>
      </c>
      <c r="B327" s="153" t="s">
        <v>250</v>
      </c>
      <c r="C327" s="153" t="s">
        <v>226</v>
      </c>
      <c r="D327" s="556" t="s">
        <v>255</v>
      </c>
      <c r="E327" s="557" t="str">
        <f t="shared" si="17"/>
        <v>BW</v>
      </c>
      <c r="F327" s="557" t="s">
        <v>738</v>
      </c>
      <c r="G327" s="564" t="s">
        <v>394</v>
      </c>
      <c r="H327" s="556">
        <v>4</v>
      </c>
      <c r="I327" s="556" t="s">
        <v>747</v>
      </c>
      <c r="J327" s="556" t="s">
        <v>398</v>
      </c>
      <c r="K327" s="556">
        <f t="shared" si="16"/>
        <v>2</v>
      </c>
      <c r="L327" s="556" t="str">
        <f t="shared" si="18"/>
        <v>NO</v>
      </c>
      <c r="M327" s="563" t="s">
        <v>304</v>
      </c>
      <c r="N327" s="553">
        <v>3593</v>
      </c>
      <c r="O327" s="564" t="s">
        <v>744</v>
      </c>
    </row>
    <row r="328" spans="1:15" s="540" customFormat="1" ht="21" x14ac:dyDescent="0.35">
      <c r="A328" s="153">
        <v>3</v>
      </c>
      <c r="B328" s="153" t="s">
        <v>250</v>
      </c>
      <c r="C328" s="153" t="s">
        <v>257</v>
      </c>
      <c r="D328" s="556" t="s">
        <v>235</v>
      </c>
      <c r="E328" s="557" t="str">
        <f t="shared" si="17"/>
        <v>KM</v>
      </c>
      <c r="F328" s="557" t="s">
        <v>739</v>
      </c>
      <c r="G328" s="564" t="s">
        <v>394</v>
      </c>
      <c r="H328" s="556">
        <v>2</v>
      </c>
      <c r="I328" s="556" t="s">
        <v>746</v>
      </c>
      <c r="J328" s="556" t="s">
        <v>398</v>
      </c>
      <c r="K328" s="556">
        <f t="shared" si="16"/>
        <v>0</v>
      </c>
      <c r="L328" s="556" t="str">
        <f t="shared" si="18"/>
        <v>YES</v>
      </c>
      <c r="M328" s="563" t="s">
        <v>308</v>
      </c>
      <c r="N328" s="553">
        <v>1802</v>
      </c>
      <c r="O328" s="564" t="s">
        <v>744</v>
      </c>
    </row>
    <row r="329" spans="1:15" s="540" customFormat="1" ht="21" x14ac:dyDescent="0.35">
      <c r="A329" s="153">
        <v>1</v>
      </c>
      <c r="B329" s="153" t="s">
        <v>258</v>
      </c>
      <c r="C329" s="153" t="s">
        <v>236</v>
      </c>
      <c r="D329" s="556" t="s">
        <v>235</v>
      </c>
      <c r="E329" s="557" t="str">
        <f t="shared" si="17"/>
        <v>KM</v>
      </c>
      <c r="F329" s="557" t="s">
        <v>738</v>
      </c>
      <c r="G329" s="564" t="s">
        <v>395</v>
      </c>
      <c r="H329" s="556">
        <v>4</v>
      </c>
      <c r="I329" s="556" t="s">
        <v>747</v>
      </c>
      <c r="J329" s="556" t="s">
        <v>396</v>
      </c>
      <c r="K329" s="556">
        <f t="shared" si="16"/>
        <v>2</v>
      </c>
      <c r="L329" s="556" t="str">
        <f t="shared" si="18"/>
        <v>NO</v>
      </c>
      <c r="M329" s="563" t="s">
        <v>304</v>
      </c>
      <c r="N329" s="553">
        <v>1855</v>
      </c>
      <c r="O329" s="564" t="s">
        <v>744</v>
      </c>
    </row>
    <row r="330" spans="1:15" s="540" customFormat="1" ht="21" x14ac:dyDescent="0.35">
      <c r="A330" s="153">
        <v>3</v>
      </c>
      <c r="B330" s="153" t="s">
        <v>258</v>
      </c>
      <c r="C330" s="153" t="s">
        <v>228</v>
      </c>
      <c r="D330" s="556" t="s">
        <v>2</v>
      </c>
      <c r="E330" s="557" t="str">
        <f t="shared" si="17"/>
        <v>JN</v>
      </c>
      <c r="F330" s="557" t="s">
        <v>259</v>
      </c>
      <c r="G330" s="564" t="s">
        <v>395</v>
      </c>
      <c r="H330" s="556">
        <v>4</v>
      </c>
      <c r="I330" s="556" t="s">
        <v>747</v>
      </c>
      <c r="J330" s="556" t="s">
        <v>401</v>
      </c>
      <c r="K330" s="556">
        <f t="shared" si="16"/>
        <v>0</v>
      </c>
      <c r="L330" s="556" t="str">
        <f t="shared" si="18"/>
        <v>YES</v>
      </c>
      <c r="M330" s="563" t="s">
        <v>304</v>
      </c>
      <c r="N330" s="553">
        <v>3438</v>
      </c>
      <c r="O330" s="564" t="s">
        <v>744</v>
      </c>
    </row>
    <row r="331" spans="1:15" s="540" customFormat="1" ht="21" x14ac:dyDescent="0.35">
      <c r="A331" s="153">
        <v>2</v>
      </c>
      <c r="B331" s="153" t="s">
        <v>232</v>
      </c>
      <c r="C331" s="153" t="s">
        <v>249</v>
      </c>
      <c r="D331" s="556" t="s">
        <v>235</v>
      </c>
      <c r="E331" s="557" t="str">
        <f t="shared" si="17"/>
        <v>KM</v>
      </c>
      <c r="F331" s="557" t="s">
        <v>739</v>
      </c>
      <c r="G331" s="564" t="s">
        <v>394</v>
      </c>
      <c r="H331" s="556">
        <v>3</v>
      </c>
      <c r="I331" s="556" t="s">
        <v>746</v>
      </c>
      <c r="J331" s="556" t="s">
        <v>396</v>
      </c>
      <c r="K331" s="556">
        <f t="shared" si="16"/>
        <v>1</v>
      </c>
      <c r="L331" s="556" t="str">
        <f t="shared" si="18"/>
        <v>NO</v>
      </c>
      <c r="M331" s="563" t="s">
        <v>307</v>
      </c>
      <c r="N331" s="553">
        <v>2314</v>
      </c>
      <c r="O331" s="564" t="s">
        <v>744</v>
      </c>
    </row>
    <row r="332" spans="1:15" s="540" customFormat="1" ht="21" x14ac:dyDescent="0.35">
      <c r="A332" s="153">
        <v>2</v>
      </c>
      <c r="B332" s="153" t="s">
        <v>250</v>
      </c>
      <c r="C332" s="153" t="s">
        <v>230</v>
      </c>
      <c r="D332" s="556" t="s">
        <v>245</v>
      </c>
      <c r="E332" s="557" t="str">
        <f t="shared" si="17"/>
        <v>QL</v>
      </c>
      <c r="F332" s="557" t="s">
        <v>738</v>
      </c>
      <c r="G332" s="564" t="s">
        <v>394</v>
      </c>
      <c r="H332" s="556">
        <v>5</v>
      </c>
      <c r="I332" s="556" t="s">
        <v>747</v>
      </c>
      <c r="J332" s="556" t="s">
        <v>400</v>
      </c>
      <c r="K332" s="556">
        <f t="shared" si="16"/>
        <v>1</v>
      </c>
      <c r="L332" s="556" t="str">
        <f t="shared" si="18"/>
        <v>NO</v>
      </c>
      <c r="M332" s="563" t="s">
        <v>307</v>
      </c>
      <c r="N332" s="553">
        <v>2278</v>
      </c>
      <c r="O332" s="564" t="s">
        <v>744</v>
      </c>
    </row>
    <row r="333" spans="1:15" s="540" customFormat="1" ht="21" x14ac:dyDescent="0.35">
      <c r="A333" s="153">
        <v>2</v>
      </c>
      <c r="B333" s="153" t="s">
        <v>256</v>
      </c>
      <c r="C333" s="153" t="s">
        <v>226</v>
      </c>
      <c r="D333" s="556" t="s">
        <v>2</v>
      </c>
      <c r="E333" s="557" t="str">
        <f t="shared" si="17"/>
        <v>JN</v>
      </c>
      <c r="F333" s="557" t="s">
        <v>259</v>
      </c>
      <c r="G333" s="564" t="s">
        <v>394</v>
      </c>
      <c r="H333" s="556">
        <v>3</v>
      </c>
      <c r="I333" s="556" t="s">
        <v>746</v>
      </c>
      <c r="J333" s="556" t="s">
        <v>396</v>
      </c>
      <c r="K333" s="556">
        <f t="shared" si="16"/>
        <v>1</v>
      </c>
      <c r="L333" s="556" t="str">
        <f t="shared" si="18"/>
        <v>NO</v>
      </c>
      <c r="M333" s="563" t="s">
        <v>307</v>
      </c>
      <c r="N333" s="553">
        <v>3148</v>
      </c>
      <c r="O333" s="564" t="s">
        <v>744</v>
      </c>
    </row>
    <row r="334" spans="1:15" s="540" customFormat="1" ht="21" x14ac:dyDescent="0.35">
      <c r="A334" s="153">
        <v>1</v>
      </c>
      <c r="B334" s="153" t="s">
        <v>232</v>
      </c>
      <c r="C334" s="153" t="s">
        <v>228</v>
      </c>
      <c r="D334" s="556" t="s">
        <v>252</v>
      </c>
      <c r="E334" s="557" t="str">
        <f t="shared" si="17"/>
        <v>VX</v>
      </c>
      <c r="F334" s="557" t="s">
        <v>739</v>
      </c>
      <c r="G334" s="564" t="s">
        <v>397</v>
      </c>
      <c r="H334" s="556">
        <v>5</v>
      </c>
      <c r="I334" s="556" t="s">
        <v>747</v>
      </c>
      <c r="J334" s="556" t="s">
        <v>401</v>
      </c>
      <c r="K334" s="556">
        <f t="shared" si="16"/>
        <v>2</v>
      </c>
      <c r="L334" s="556" t="str">
        <f t="shared" si="18"/>
        <v>NO</v>
      </c>
      <c r="M334" s="563" t="s">
        <v>308</v>
      </c>
      <c r="N334" s="553">
        <v>1527</v>
      </c>
      <c r="O334" s="564" t="s">
        <v>744</v>
      </c>
    </row>
    <row r="335" spans="1:15" s="540" customFormat="1" ht="21" x14ac:dyDescent="0.35">
      <c r="A335" s="153">
        <v>1</v>
      </c>
      <c r="B335" s="153" t="s">
        <v>258</v>
      </c>
      <c r="C335" s="153" t="s">
        <v>226</v>
      </c>
      <c r="D335" s="556" t="s">
        <v>1</v>
      </c>
      <c r="E335" s="557" t="str">
        <f t="shared" si="17"/>
        <v>SU</v>
      </c>
      <c r="F335" s="557" t="s">
        <v>738</v>
      </c>
      <c r="G335" s="564" t="s">
        <v>394</v>
      </c>
      <c r="H335" s="556">
        <v>4</v>
      </c>
      <c r="I335" s="556" t="s">
        <v>747</v>
      </c>
      <c r="J335" s="556" t="s">
        <v>396</v>
      </c>
      <c r="K335" s="556">
        <f t="shared" si="16"/>
        <v>2</v>
      </c>
      <c r="L335" s="556" t="str">
        <f t="shared" si="18"/>
        <v>NO</v>
      </c>
      <c r="M335" s="563" t="s">
        <v>307</v>
      </c>
      <c r="N335" s="553">
        <v>1821</v>
      </c>
      <c r="O335" s="564" t="s">
        <v>743</v>
      </c>
    </row>
    <row r="336" spans="1:15" s="540" customFormat="1" ht="21" x14ac:dyDescent="0.35">
      <c r="A336" s="153">
        <v>2</v>
      </c>
      <c r="B336" s="153" t="s">
        <v>259</v>
      </c>
      <c r="C336" s="153" t="s">
        <v>226</v>
      </c>
      <c r="D336" s="556" t="s">
        <v>2</v>
      </c>
      <c r="E336" s="557" t="str">
        <f t="shared" si="17"/>
        <v>JN</v>
      </c>
      <c r="F336" s="557" t="s">
        <v>738</v>
      </c>
      <c r="G336" s="564" t="s">
        <v>395</v>
      </c>
      <c r="H336" s="556">
        <v>5</v>
      </c>
      <c r="I336" s="556" t="s">
        <v>747</v>
      </c>
      <c r="J336" s="556" t="s">
        <v>398</v>
      </c>
      <c r="K336" s="556">
        <f t="shared" si="16"/>
        <v>1</v>
      </c>
      <c r="L336" s="556" t="str">
        <f t="shared" si="18"/>
        <v>NO</v>
      </c>
      <c r="M336" s="563" t="s">
        <v>308</v>
      </c>
      <c r="N336" s="553">
        <v>2098</v>
      </c>
      <c r="O336" s="564" t="s">
        <v>743</v>
      </c>
    </row>
    <row r="337" spans="1:15" s="540" customFormat="1" ht="21" x14ac:dyDescent="0.35">
      <c r="A337" s="153">
        <v>1</v>
      </c>
      <c r="B337" s="153" t="s">
        <v>232</v>
      </c>
      <c r="C337" s="153" t="s">
        <v>228</v>
      </c>
      <c r="D337" s="556" t="s">
        <v>252</v>
      </c>
      <c r="E337" s="557" t="str">
        <f t="shared" si="17"/>
        <v>VX</v>
      </c>
      <c r="F337" s="557" t="s">
        <v>259</v>
      </c>
      <c r="G337" s="564" t="s">
        <v>395</v>
      </c>
      <c r="H337" s="556">
        <v>5</v>
      </c>
      <c r="I337" s="556" t="s">
        <v>747</v>
      </c>
      <c r="J337" s="556" t="s">
        <v>398</v>
      </c>
      <c r="K337" s="556">
        <f t="shared" si="16"/>
        <v>2</v>
      </c>
      <c r="L337" s="556" t="str">
        <f t="shared" si="18"/>
        <v>NO</v>
      </c>
      <c r="M337" s="563" t="s">
        <v>307</v>
      </c>
      <c r="N337" s="553">
        <v>2129</v>
      </c>
      <c r="O337" s="564" t="s">
        <v>744</v>
      </c>
    </row>
    <row r="338" spans="1:15" s="540" customFormat="1" ht="21" x14ac:dyDescent="0.35">
      <c r="A338" s="153">
        <v>1</v>
      </c>
      <c r="B338" s="153" t="s">
        <v>225</v>
      </c>
      <c r="C338" s="153" t="s">
        <v>257</v>
      </c>
      <c r="D338" s="556" t="s">
        <v>242</v>
      </c>
      <c r="E338" s="557" t="str">
        <f t="shared" si="17"/>
        <v>NP</v>
      </c>
      <c r="F338" s="557" t="s">
        <v>739</v>
      </c>
      <c r="G338" s="564" t="s">
        <v>395</v>
      </c>
      <c r="H338" s="556">
        <v>5</v>
      </c>
      <c r="I338" s="556" t="s">
        <v>747</v>
      </c>
      <c r="J338" s="556" t="s">
        <v>402</v>
      </c>
      <c r="K338" s="556">
        <f t="shared" si="16"/>
        <v>2</v>
      </c>
      <c r="L338" s="556" t="str">
        <f t="shared" si="18"/>
        <v>NO</v>
      </c>
      <c r="M338" s="563" t="s">
        <v>308</v>
      </c>
      <c r="N338" s="553">
        <v>371</v>
      </c>
      <c r="O338" s="564" t="s">
        <v>744</v>
      </c>
    </row>
    <row r="339" spans="1:15" s="540" customFormat="1" ht="21" x14ac:dyDescent="0.35">
      <c r="A339" s="153">
        <v>2</v>
      </c>
      <c r="B339" s="153" t="s">
        <v>246</v>
      </c>
      <c r="C339" s="153" t="s">
        <v>239</v>
      </c>
      <c r="D339" s="556" t="s">
        <v>255</v>
      </c>
      <c r="E339" s="557" t="str">
        <f t="shared" si="17"/>
        <v>BW</v>
      </c>
      <c r="F339" s="557" t="s">
        <v>259</v>
      </c>
      <c r="G339" s="564" t="s">
        <v>394</v>
      </c>
      <c r="H339" s="556">
        <v>4</v>
      </c>
      <c r="I339" s="556" t="s">
        <v>747</v>
      </c>
      <c r="J339" s="556" t="s">
        <v>399</v>
      </c>
      <c r="K339" s="556">
        <f t="shared" si="16"/>
        <v>1</v>
      </c>
      <c r="L339" s="556" t="str">
        <f t="shared" si="18"/>
        <v>NO</v>
      </c>
      <c r="M339" s="563" t="s">
        <v>308</v>
      </c>
      <c r="N339" s="553">
        <v>2842</v>
      </c>
      <c r="O339" s="564" t="s">
        <v>743</v>
      </c>
    </row>
    <row r="340" spans="1:15" s="540" customFormat="1" ht="21" x14ac:dyDescent="0.35">
      <c r="A340" s="153">
        <v>1</v>
      </c>
      <c r="B340" s="153" t="s">
        <v>227</v>
      </c>
      <c r="C340" s="153" t="s">
        <v>234</v>
      </c>
      <c r="D340" s="556" t="s">
        <v>1</v>
      </c>
      <c r="E340" s="557" t="str">
        <f t="shared" si="17"/>
        <v>SU</v>
      </c>
      <c r="F340" s="557" t="s">
        <v>738</v>
      </c>
      <c r="G340" s="564" t="s">
        <v>394</v>
      </c>
      <c r="H340" s="556">
        <v>4</v>
      </c>
      <c r="I340" s="556" t="s">
        <v>747</v>
      </c>
      <c r="J340" s="556" t="s">
        <v>400</v>
      </c>
      <c r="K340" s="556">
        <f t="shared" si="16"/>
        <v>2</v>
      </c>
      <c r="L340" s="556" t="str">
        <f t="shared" si="18"/>
        <v>NO</v>
      </c>
      <c r="M340" s="563" t="s">
        <v>313</v>
      </c>
      <c r="N340" s="553">
        <v>3358</v>
      </c>
      <c r="O340" s="564" t="s">
        <v>744</v>
      </c>
    </row>
    <row r="341" spans="1:15" s="540" customFormat="1" ht="21" x14ac:dyDescent="0.35">
      <c r="A341" s="153">
        <v>1</v>
      </c>
      <c r="B341" s="153" t="s">
        <v>258</v>
      </c>
      <c r="C341" s="153" t="s">
        <v>254</v>
      </c>
      <c r="D341" s="556" t="s">
        <v>245</v>
      </c>
      <c r="E341" s="557" t="str">
        <f t="shared" si="17"/>
        <v>QL</v>
      </c>
      <c r="F341" s="557" t="s">
        <v>738</v>
      </c>
      <c r="G341" s="564" t="s">
        <v>394</v>
      </c>
      <c r="H341" s="556">
        <v>3</v>
      </c>
      <c r="I341" s="556" t="s">
        <v>746</v>
      </c>
      <c r="J341" s="556" t="s">
        <v>398</v>
      </c>
      <c r="K341" s="556">
        <f t="shared" si="16"/>
        <v>2</v>
      </c>
      <c r="L341" s="556" t="str">
        <f t="shared" si="18"/>
        <v>NO</v>
      </c>
      <c r="M341" s="563" t="s">
        <v>308</v>
      </c>
      <c r="N341" s="553">
        <v>738</v>
      </c>
      <c r="O341" s="564" t="s">
        <v>743</v>
      </c>
    </row>
    <row r="342" spans="1:15" s="540" customFormat="1" ht="21" x14ac:dyDescent="0.35">
      <c r="A342" s="153">
        <v>1</v>
      </c>
      <c r="B342" s="153" t="s">
        <v>232</v>
      </c>
      <c r="C342" s="153" t="s">
        <v>251</v>
      </c>
      <c r="D342" s="556" t="s">
        <v>237</v>
      </c>
      <c r="E342" s="557" t="str">
        <f t="shared" si="17"/>
        <v>ST</v>
      </c>
      <c r="F342" s="557" t="s">
        <v>738</v>
      </c>
      <c r="G342" s="564" t="s">
        <v>395</v>
      </c>
      <c r="H342" s="556">
        <v>5</v>
      </c>
      <c r="I342" s="556" t="s">
        <v>747</v>
      </c>
      <c r="J342" s="556" t="s">
        <v>398</v>
      </c>
      <c r="K342" s="556">
        <f t="shared" si="16"/>
        <v>2</v>
      </c>
      <c r="L342" s="556" t="str">
        <f t="shared" si="18"/>
        <v>NO</v>
      </c>
      <c r="M342" s="563" t="s">
        <v>313</v>
      </c>
      <c r="N342" s="553">
        <v>1309</v>
      </c>
      <c r="O342" s="564" t="s">
        <v>744</v>
      </c>
    </row>
    <row r="343" spans="1:15" s="540" customFormat="1" ht="21" x14ac:dyDescent="0.35">
      <c r="A343" s="153">
        <v>2</v>
      </c>
      <c r="B343" s="153" t="s">
        <v>232</v>
      </c>
      <c r="C343" s="153" t="s">
        <v>230</v>
      </c>
      <c r="D343" s="556" t="s">
        <v>3</v>
      </c>
      <c r="E343" s="557" t="str">
        <f t="shared" si="17"/>
        <v>MA</v>
      </c>
      <c r="F343" s="557" t="s">
        <v>739</v>
      </c>
      <c r="G343" s="564" t="s">
        <v>395</v>
      </c>
      <c r="H343" s="556">
        <v>2</v>
      </c>
      <c r="I343" s="556" t="s">
        <v>746</v>
      </c>
      <c r="J343" s="556" t="s">
        <v>396</v>
      </c>
      <c r="K343" s="556">
        <f t="shared" si="16"/>
        <v>1</v>
      </c>
      <c r="L343" s="556" t="str">
        <f t="shared" si="18"/>
        <v>NO</v>
      </c>
      <c r="M343" s="563" t="s">
        <v>304</v>
      </c>
      <c r="N343" s="553">
        <v>3243</v>
      </c>
      <c r="O343" s="564" t="s">
        <v>744</v>
      </c>
    </row>
    <row r="344" spans="1:15" s="540" customFormat="1" ht="21" x14ac:dyDescent="0.35">
      <c r="A344" s="153">
        <v>2</v>
      </c>
      <c r="B344" s="153" t="s">
        <v>232</v>
      </c>
      <c r="C344" s="153" t="s">
        <v>228</v>
      </c>
      <c r="D344" s="556" t="s">
        <v>3</v>
      </c>
      <c r="E344" s="557" t="str">
        <f t="shared" si="17"/>
        <v>MA</v>
      </c>
      <c r="F344" s="557" t="s">
        <v>259</v>
      </c>
      <c r="G344" s="564" t="s">
        <v>397</v>
      </c>
      <c r="H344" s="556">
        <v>2</v>
      </c>
      <c r="I344" s="556" t="s">
        <v>746</v>
      </c>
      <c r="J344" s="556" t="s">
        <v>401</v>
      </c>
      <c r="K344" s="556">
        <f t="shared" si="16"/>
        <v>1</v>
      </c>
      <c r="L344" s="556" t="str">
        <f t="shared" si="18"/>
        <v>NO</v>
      </c>
      <c r="M344" s="563" t="s">
        <v>304</v>
      </c>
      <c r="N344" s="553">
        <v>3937</v>
      </c>
      <c r="O344" s="564" t="s">
        <v>743</v>
      </c>
    </row>
    <row r="345" spans="1:15" s="540" customFormat="1" ht="21" x14ac:dyDescent="0.35">
      <c r="A345" s="153">
        <v>1</v>
      </c>
      <c r="B345" s="153" t="s">
        <v>233</v>
      </c>
      <c r="C345" s="153" t="s">
        <v>253</v>
      </c>
      <c r="D345" s="556" t="s">
        <v>252</v>
      </c>
      <c r="E345" s="557" t="str">
        <f t="shared" si="17"/>
        <v>VX</v>
      </c>
      <c r="F345" s="557" t="s">
        <v>738</v>
      </c>
      <c r="G345" s="564" t="s">
        <v>394</v>
      </c>
      <c r="H345" s="556">
        <v>2</v>
      </c>
      <c r="I345" s="556" t="s">
        <v>746</v>
      </c>
      <c r="J345" s="556" t="s">
        <v>396</v>
      </c>
      <c r="K345" s="556">
        <f t="shared" si="16"/>
        <v>2</v>
      </c>
      <c r="L345" s="556" t="str">
        <f t="shared" si="18"/>
        <v>NO</v>
      </c>
      <c r="M345" s="563" t="s">
        <v>307</v>
      </c>
      <c r="N345" s="553">
        <v>971</v>
      </c>
      <c r="O345" s="564" t="s">
        <v>743</v>
      </c>
    </row>
    <row r="346" spans="1:15" s="540" customFormat="1" ht="21" x14ac:dyDescent="0.35">
      <c r="A346" s="153">
        <v>2</v>
      </c>
      <c r="B346" s="153" t="s">
        <v>225</v>
      </c>
      <c r="C346" s="153" t="s">
        <v>254</v>
      </c>
      <c r="D346" s="556" t="s">
        <v>240</v>
      </c>
      <c r="E346" s="557" t="str">
        <f t="shared" si="17"/>
        <v>PZ</v>
      </c>
      <c r="F346" s="557" t="s">
        <v>259</v>
      </c>
      <c r="G346" s="564" t="s">
        <v>394</v>
      </c>
      <c r="H346" s="556">
        <v>5</v>
      </c>
      <c r="I346" s="556" t="s">
        <v>747</v>
      </c>
      <c r="J346" s="556" t="s">
        <v>401</v>
      </c>
      <c r="K346" s="556">
        <f t="shared" si="16"/>
        <v>1</v>
      </c>
      <c r="L346" s="556" t="str">
        <f t="shared" si="18"/>
        <v>NO</v>
      </c>
      <c r="M346" s="563" t="s">
        <v>304</v>
      </c>
      <c r="N346" s="553">
        <v>1645</v>
      </c>
      <c r="O346" s="564" t="s">
        <v>744</v>
      </c>
    </row>
    <row r="347" spans="1:15" s="540" customFormat="1" ht="21" x14ac:dyDescent="0.35">
      <c r="A347" s="153">
        <v>1</v>
      </c>
      <c r="B347" s="153" t="s">
        <v>250</v>
      </c>
      <c r="C347" s="153" t="s">
        <v>251</v>
      </c>
      <c r="D347" s="556" t="s">
        <v>248</v>
      </c>
      <c r="E347" s="557" t="str">
        <f t="shared" si="17"/>
        <v>MT</v>
      </c>
      <c r="F347" s="557" t="s">
        <v>739</v>
      </c>
      <c r="G347" s="564" t="s">
        <v>394</v>
      </c>
      <c r="H347" s="556">
        <v>4</v>
      </c>
      <c r="I347" s="556" t="s">
        <v>747</v>
      </c>
      <c r="J347" s="556" t="s">
        <v>401</v>
      </c>
      <c r="K347" s="556">
        <f t="shared" si="16"/>
        <v>2</v>
      </c>
      <c r="L347" s="556" t="str">
        <f t="shared" si="18"/>
        <v>NO</v>
      </c>
      <c r="M347" s="563" t="s">
        <v>313</v>
      </c>
      <c r="N347" s="553">
        <v>2129</v>
      </c>
      <c r="O347" s="564" t="s">
        <v>744</v>
      </c>
    </row>
    <row r="348" spans="1:15" s="540" customFormat="1" ht="21" x14ac:dyDescent="0.35">
      <c r="A348" s="153">
        <v>2</v>
      </c>
      <c r="B348" s="153" t="s">
        <v>256</v>
      </c>
      <c r="C348" s="153" t="s">
        <v>230</v>
      </c>
      <c r="D348" s="556" t="s">
        <v>252</v>
      </c>
      <c r="E348" s="557" t="str">
        <f t="shared" si="17"/>
        <v>VX</v>
      </c>
      <c r="F348" s="557" t="s">
        <v>739</v>
      </c>
      <c r="G348" s="564" t="s">
        <v>395</v>
      </c>
      <c r="H348" s="556">
        <v>3</v>
      </c>
      <c r="I348" s="556" t="s">
        <v>746</v>
      </c>
      <c r="J348" s="556" t="s">
        <v>399</v>
      </c>
      <c r="K348" s="556">
        <f t="shared" si="16"/>
        <v>1</v>
      </c>
      <c r="L348" s="556" t="str">
        <f t="shared" si="18"/>
        <v>NO</v>
      </c>
      <c r="M348" s="563" t="s">
        <v>307</v>
      </c>
      <c r="N348" s="553">
        <v>3001</v>
      </c>
      <c r="O348" s="564" t="s">
        <v>743</v>
      </c>
    </row>
    <row r="349" spans="1:15" s="540" customFormat="1" ht="21" x14ac:dyDescent="0.35">
      <c r="A349" s="153">
        <v>2</v>
      </c>
      <c r="B349" s="153" t="s">
        <v>231</v>
      </c>
      <c r="C349" s="153" t="s">
        <v>230</v>
      </c>
      <c r="D349" s="556" t="s">
        <v>3</v>
      </c>
      <c r="E349" s="557" t="str">
        <f t="shared" si="17"/>
        <v>MA</v>
      </c>
      <c r="F349" s="557" t="s">
        <v>738</v>
      </c>
      <c r="G349" s="564" t="s">
        <v>394</v>
      </c>
      <c r="H349" s="556">
        <v>4</v>
      </c>
      <c r="I349" s="556" t="s">
        <v>747</v>
      </c>
      <c r="J349" s="556" t="s">
        <v>402</v>
      </c>
      <c r="K349" s="556">
        <f t="shared" si="16"/>
        <v>1</v>
      </c>
      <c r="L349" s="556" t="str">
        <f t="shared" si="18"/>
        <v>NO</v>
      </c>
      <c r="M349" s="563" t="s">
        <v>313</v>
      </c>
      <c r="N349" s="553">
        <v>1057</v>
      </c>
      <c r="O349" s="564" t="s">
        <v>744</v>
      </c>
    </row>
    <row r="350" spans="1:15" s="540" customFormat="1" ht="21" x14ac:dyDescent="0.35">
      <c r="A350" s="153">
        <v>1</v>
      </c>
      <c r="B350" s="153" t="s">
        <v>238</v>
      </c>
      <c r="C350" s="153" t="s">
        <v>226</v>
      </c>
      <c r="D350" s="556" t="s">
        <v>240</v>
      </c>
      <c r="E350" s="557" t="str">
        <f t="shared" si="17"/>
        <v>PZ</v>
      </c>
      <c r="F350" s="557" t="s">
        <v>738</v>
      </c>
      <c r="G350" s="564" t="s">
        <v>397</v>
      </c>
      <c r="H350" s="556">
        <v>3</v>
      </c>
      <c r="I350" s="556" t="s">
        <v>746</v>
      </c>
      <c r="J350" s="556" t="s">
        <v>398</v>
      </c>
      <c r="K350" s="556">
        <f t="shared" si="16"/>
        <v>2</v>
      </c>
      <c r="L350" s="556" t="str">
        <f t="shared" si="18"/>
        <v>NO</v>
      </c>
      <c r="M350" s="563" t="s">
        <v>304</v>
      </c>
      <c r="N350" s="553">
        <v>2963</v>
      </c>
      <c r="O350" s="564" t="s">
        <v>743</v>
      </c>
    </row>
    <row r="351" spans="1:15" s="540" customFormat="1" ht="21" x14ac:dyDescent="0.35">
      <c r="A351" s="153">
        <v>2</v>
      </c>
      <c r="B351" s="153" t="s">
        <v>398</v>
      </c>
      <c r="C351" s="153" t="s">
        <v>241</v>
      </c>
      <c r="D351" s="556" t="s">
        <v>235</v>
      </c>
      <c r="E351" s="557" t="str">
        <f t="shared" si="17"/>
        <v>KM</v>
      </c>
      <c r="F351" s="557" t="s">
        <v>739</v>
      </c>
      <c r="G351" s="564" t="s">
        <v>397</v>
      </c>
      <c r="H351" s="556">
        <v>5</v>
      </c>
      <c r="I351" s="556" t="s">
        <v>747</v>
      </c>
      <c r="J351" s="556" t="s">
        <v>402</v>
      </c>
      <c r="K351" s="556">
        <f t="shared" si="16"/>
        <v>1</v>
      </c>
      <c r="L351" s="556" t="str">
        <f t="shared" si="18"/>
        <v>NO</v>
      </c>
      <c r="M351" s="563" t="s">
        <v>307</v>
      </c>
      <c r="N351" s="553">
        <v>3182</v>
      </c>
      <c r="O351" s="564" t="s">
        <v>744</v>
      </c>
    </row>
    <row r="352" spans="1:15" s="540" customFormat="1" ht="21" x14ac:dyDescent="0.35">
      <c r="A352" s="153">
        <v>1</v>
      </c>
      <c r="B352" s="153" t="s">
        <v>238</v>
      </c>
      <c r="C352" s="153" t="s">
        <v>228</v>
      </c>
      <c r="D352" s="556" t="s">
        <v>255</v>
      </c>
      <c r="E352" s="557" t="str">
        <f t="shared" si="17"/>
        <v>BW</v>
      </c>
      <c r="F352" s="557" t="s">
        <v>739</v>
      </c>
      <c r="G352" s="564" t="s">
        <v>397</v>
      </c>
      <c r="H352" s="556">
        <v>3</v>
      </c>
      <c r="I352" s="556" t="s">
        <v>746</v>
      </c>
      <c r="J352" s="556" t="s">
        <v>401</v>
      </c>
      <c r="K352" s="556">
        <f t="shared" si="16"/>
        <v>2</v>
      </c>
      <c r="L352" s="556" t="str">
        <f t="shared" si="18"/>
        <v>NO</v>
      </c>
      <c r="M352" s="563" t="s">
        <v>307</v>
      </c>
      <c r="N352" s="553">
        <v>3664</v>
      </c>
      <c r="O352" s="564" t="s">
        <v>744</v>
      </c>
    </row>
    <row r="353" spans="1:15" s="540" customFormat="1" ht="21" x14ac:dyDescent="0.35">
      <c r="A353" s="153">
        <v>1</v>
      </c>
      <c r="B353" s="153" t="s">
        <v>246</v>
      </c>
      <c r="C353" s="153" t="s">
        <v>226</v>
      </c>
      <c r="D353" s="556" t="s">
        <v>240</v>
      </c>
      <c r="E353" s="557" t="str">
        <f t="shared" si="17"/>
        <v>PZ</v>
      </c>
      <c r="F353" s="557" t="s">
        <v>738</v>
      </c>
      <c r="G353" s="564" t="s">
        <v>395</v>
      </c>
      <c r="H353" s="556">
        <v>5</v>
      </c>
      <c r="I353" s="556" t="s">
        <v>747</v>
      </c>
      <c r="J353" s="556" t="s">
        <v>399</v>
      </c>
      <c r="K353" s="556">
        <f t="shared" si="16"/>
        <v>2</v>
      </c>
      <c r="L353" s="556" t="str">
        <f t="shared" si="18"/>
        <v>NO</v>
      </c>
      <c r="M353" s="563" t="s">
        <v>304</v>
      </c>
      <c r="N353" s="553">
        <v>1197</v>
      </c>
      <c r="O353" s="564" t="s">
        <v>744</v>
      </c>
    </row>
    <row r="354" spans="1:15" s="540" customFormat="1" ht="21" x14ac:dyDescent="0.35">
      <c r="A354" s="153">
        <v>2</v>
      </c>
      <c r="B354" s="153" t="s">
        <v>258</v>
      </c>
      <c r="C354" s="153" t="s">
        <v>234</v>
      </c>
      <c r="D354" s="556" t="s">
        <v>245</v>
      </c>
      <c r="E354" s="557" t="str">
        <f t="shared" si="17"/>
        <v>QL</v>
      </c>
      <c r="F354" s="557" t="s">
        <v>259</v>
      </c>
      <c r="G354" s="564" t="s">
        <v>397</v>
      </c>
      <c r="H354" s="556">
        <v>3</v>
      </c>
      <c r="I354" s="556" t="s">
        <v>746</v>
      </c>
      <c r="J354" s="556" t="s">
        <v>396</v>
      </c>
      <c r="K354" s="556">
        <f t="shared" si="16"/>
        <v>1</v>
      </c>
      <c r="L354" s="556" t="str">
        <f t="shared" si="18"/>
        <v>NO</v>
      </c>
      <c r="M354" s="563" t="s">
        <v>304</v>
      </c>
      <c r="N354" s="553">
        <v>604</v>
      </c>
      <c r="O354" s="564" t="s">
        <v>744</v>
      </c>
    </row>
    <row r="355" spans="1:15" s="540" customFormat="1" ht="21" x14ac:dyDescent="0.35">
      <c r="A355" s="153">
        <v>2</v>
      </c>
      <c r="B355" s="153" t="s">
        <v>246</v>
      </c>
      <c r="C355" s="153" t="s">
        <v>244</v>
      </c>
      <c r="D355" s="556" t="s">
        <v>240</v>
      </c>
      <c r="E355" s="557" t="str">
        <f t="shared" si="17"/>
        <v>PZ</v>
      </c>
      <c r="F355" s="557" t="s">
        <v>739</v>
      </c>
      <c r="G355" s="564" t="s">
        <v>394</v>
      </c>
      <c r="H355" s="556">
        <v>2</v>
      </c>
      <c r="I355" s="556" t="s">
        <v>746</v>
      </c>
      <c r="J355" s="556" t="s">
        <v>401</v>
      </c>
      <c r="K355" s="556">
        <f t="shared" si="16"/>
        <v>1</v>
      </c>
      <c r="L355" s="556" t="str">
        <f t="shared" si="18"/>
        <v>NO</v>
      </c>
      <c r="M355" s="563" t="s">
        <v>313</v>
      </c>
      <c r="N355" s="553">
        <v>2120</v>
      </c>
      <c r="O355" s="564" t="s">
        <v>743</v>
      </c>
    </row>
    <row r="356" spans="1:15" s="540" customFormat="1" ht="21" x14ac:dyDescent="0.35">
      <c r="A356" s="153">
        <v>1</v>
      </c>
      <c r="B356" s="153" t="s">
        <v>232</v>
      </c>
      <c r="C356" s="153" t="s">
        <v>239</v>
      </c>
      <c r="D356" s="556" t="s">
        <v>229</v>
      </c>
      <c r="E356" s="557" t="str">
        <f t="shared" si="17"/>
        <v>TH</v>
      </c>
      <c r="F356" s="557" t="s">
        <v>738</v>
      </c>
      <c r="G356" s="564" t="s">
        <v>397</v>
      </c>
      <c r="H356" s="556">
        <v>4</v>
      </c>
      <c r="I356" s="556" t="s">
        <v>747</v>
      </c>
      <c r="J356" s="556" t="s">
        <v>396</v>
      </c>
      <c r="K356" s="556">
        <f t="shared" si="16"/>
        <v>2</v>
      </c>
      <c r="L356" s="556" t="str">
        <f t="shared" si="18"/>
        <v>NO</v>
      </c>
      <c r="M356" s="563" t="s">
        <v>304</v>
      </c>
      <c r="N356" s="553">
        <v>2274</v>
      </c>
      <c r="O356" s="564" t="s">
        <v>743</v>
      </c>
    </row>
    <row r="357" spans="1:15" s="540" customFormat="1" ht="21" x14ac:dyDescent="0.35">
      <c r="A357" s="153">
        <v>1</v>
      </c>
      <c r="B357" s="153" t="s">
        <v>250</v>
      </c>
      <c r="C357" s="153" t="s">
        <v>230</v>
      </c>
      <c r="D357" s="556" t="s">
        <v>255</v>
      </c>
      <c r="E357" s="557" t="str">
        <f t="shared" si="17"/>
        <v>BW</v>
      </c>
      <c r="F357" s="557" t="s">
        <v>259</v>
      </c>
      <c r="G357" s="564" t="s">
        <v>394</v>
      </c>
      <c r="H357" s="556">
        <v>3</v>
      </c>
      <c r="I357" s="556" t="s">
        <v>746</v>
      </c>
      <c r="J357" s="556" t="s">
        <v>398</v>
      </c>
      <c r="K357" s="556">
        <f t="shared" si="16"/>
        <v>2</v>
      </c>
      <c r="L357" s="556" t="str">
        <f t="shared" si="18"/>
        <v>NO</v>
      </c>
      <c r="M357" s="563" t="s">
        <v>308</v>
      </c>
      <c r="N357" s="553">
        <v>1958</v>
      </c>
      <c r="O357" s="564" t="s">
        <v>744</v>
      </c>
    </row>
    <row r="358" spans="1:15" s="540" customFormat="1" ht="21" x14ac:dyDescent="0.35">
      <c r="A358" s="153">
        <v>2</v>
      </c>
      <c r="B358" s="153" t="s">
        <v>250</v>
      </c>
      <c r="C358" s="153" t="s">
        <v>247</v>
      </c>
      <c r="D358" s="556" t="s">
        <v>245</v>
      </c>
      <c r="E358" s="557" t="str">
        <f t="shared" si="17"/>
        <v>QL</v>
      </c>
      <c r="F358" s="557" t="s">
        <v>738</v>
      </c>
      <c r="G358" s="564" t="s">
        <v>395</v>
      </c>
      <c r="H358" s="556">
        <v>3</v>
      </c>
      <c r="I358" s="556" t="s">
        <v>746</v>
      </c>
      <c r="J358" s="556" t="s">
        <v>398</v>
      </c>
      <c r="K358" s="556">
        <f t="shared" si="16"/>
        <v>1</v>
      </c>
      <c r="L358" s="556" t="str">
        <f t="shared" si="18"/>
        <v>NO</v>
      </c>
      <c r="M358" s="563" t="s">
        <v>310</v>
      </c>
      <c r="N358" s="553">
        <v>956</v>
      </c>
      <c r="O358" s="564" t="s">
        <v>743</v>
      </c>
    </row>
    <row r="359" spans="1:15" s="540" customFormat="1" ht="21" x14ac:dyDescent="0.35">
      <c r="A359" s="153">
        <v>3</v>
      </c>
      <c r="B359" s="153" t="s">
        <v>250</v>
      </c>
      <c r="C359" s="153" t="s">
        <v>230</v>
      </c>
      <c r="D359" s="556" t="s">
        <v>3</v>
      </c>
      <c r="E359" s="557" t="str">
        <f t="shared" si="17"/>
        <v>MA</v>
      </c>
      <c r="F359" s="557" t="s">
        <v>259</v>
      </c>
      <c r="G359" s="564" t="s">
        <v>394</v>
      </c>
      <c r="H359" s="556">
        <v>3</v>
      </c>
      <c r="I359" s="556" t="s">
        <v>746</v>
      </c>
      <c r="J359" s="556" t="s">
        <v>402</v>
      </c>
      <c r="K359" s="556">
        <f t="shared" si="16"/>
        <v>0</v>
      </c>
      <c r="L359" s="556" t="str">
        <f t="shared" si="18"/>
        <v>YES</v>
      </c>
      <c r="M359" s="563" t="s">
        <v>307</v>
      </c>
      <c r="N359" s="553">
        <v>3559</v>
      </c>
      <c r="O359" s="564" t="s">
        <v>744</v>
      </c>
    </row>
    <row r="360" spans="1:15" s="540" customFormat="1" ht="21" x14ac:dyDescent="0.35">
      <c r="A360" s="153">
        <v>3</v>
      </c>
      <c r="B360" s="153" t="s">
        <v>250</v>
      </c>
      <c r="C360" s="153" t="s">
        <v>247</v>
      </c>
      <c r="D360" s="556" t="s">
        <v>242</v>
      </c>
      <c r="E360" s="557" t="str">
        <f t="shared" si="17"/>
        <v>NP</v>
      </c>
      <c r="F360" s="557" t="s">
        <v>739</v>
      </c>
      <c r="G360" s="564" t="s">
        <v>394</v>
      </c>
      <c r="H360" s="556">
        <v>5</v>
      </c>
      <c r="I360" s="556" t="s">
        <v>747</v>
      </c>
      <c r="J360" s="556" t="s">
        <v>399</v>
      </c>
      <c r="K360" s="556">
        <f t="shared" si="16"/>
        <v>0</v>
      </c>
      <c r="L360" s="556" t="str">
        <f t="shared" si="18"/>
        <v>YES</v>
      </c>
      <c r="M360" s="563" t="s">
        <v>313</v>
      </c>
      <c r="N360" s="553">
        <v>1324</v>
      </c>
      <c r="O360" s="564" t="s">
        <v>744</v>
      </c>
    </row>
    <row r="361" spans="1:15" s="540" customFormat="1" ht="21" x14ac:dyDescent="0.35">
      <c r="A361" s="153">
        <v>3</v>
      </c>
      <c r="B361" s="153" t="s">
        <v>250</v>
      </c>
      <c r="C361" s="153" t="s">
        <v>254</v>
      </c>
      <c r="D361" s="556" t="s">
        <v>240</v>
      </c>
      <c r="E361" s="557" t="str">
        <f t="shared" si="17"/>
        <v>PZ</v>
      </c>
      <c r="F361" s="557" t="s">
        <v>738</v>
      </c>
      <c r="G361" s="564" t="s">
        <v>395</v>
      </c>
      <c r="H361" s="556">
        <v>2</v>
      </c>
      <c r="I361" s="556" t="s">
        <v>746</v>
      </c>
      <c r="J361" s="556" t="s">
        <v>400</v>
      </c>
      <c r="K361" s="556">
        <f t="shared" si="16"/>
        <v>0</v>
      </c>
      <c r="L361" s="556" t="str">
        <f t="shared" si="18"/>
        <v>YES</v>
      </c>
      <c r="M361" s="563" t="s">
        <v>313</v>
      </c>
      <c r="N361" s="553">
        <v>746</v>
      </c>
      <c r="O361" s="564" t="s">
        <v>743</v>
      </c>
    </row>
    <row r="362" spans="1:15" s="540" customFormat="1" ht="21" x14ac:dyDescent="0.35">
      <c r="A362" s="153">
        <v>1</v>
      </c>
      <c r="B362" s="153" t="s">
        <v>232</v>
      </c>
      <c r="C362" s="153" t="s">
        <v>228</v>
      </c>
      <c r="D362" s="556" t="s">
        <v>229</v>
      </c>
      <c r="E362" s="557" t="str">
        <f t="shared" si="17"/>
        <v>TH</v>
      </c>
      <c r="F362" s="557" t="s">
        <v>739</v>
      </c>
      <c r="G362" s="564" t="s">
        <v>394</v>
      </c>
      <c r="H362" s="556">
        <v>4</v>
      </c>
      <c r="I362" s="556" t="s">
        <v>747</v>
      </c>
      <c r="J362" s="556" t="s">
        <v>398</v>
      </c>
      <c r="K362" s="556">
        <f t="shared" si="16"/>
        <v>2</v>
      </c>
      <c r="L362" s="556" t="str">
        <f t="shared" si="18"/>
        <v>NO</v>
      </c>
      <c r="M362" s="563" t="s">
        <v>313</v>
      </c>
      <c r="N362" s="553">
        <v>404</v>
      </c>
      <c r="O362" s="564" t="s">
        <v>744</v>
      </c>
    </row>
    <row r="363" spans="1:15" s="540" customFormat="1" ht="21" x14ac:dyDescent="0.35">
      <c r="A363" s="153">
        <v>1</v>
      </c>
      <c r="B363" s="153" t="s">
        <v>233</v>
      </c>
      <c r="C363" s="153" t="s">
        <v>247</v>
      </c>
      <c r="D363" s="556" t="s">
        <v>1</v>
      </c>
      <c r="E363" s="557" t="str">
        <f t="shared" si="17"/>
        <v>SU</v>
      </c>
      <c r="F363" s="557" t="s">
        <v>259</v>
      </c>
      <c r="G363" s="564" t="s">
        <v>397</v>
      </c>
      <c r="H363" s="556">
        <v>5</v>
      </c>
      <c r="I363" s="556" t="s">
        <v>747</v>
      </c>
      <c r="J363" s="556" t="s">
        <v>398</v>
      </c>
      <c r="K363" s="556">
        <f t="shared" si="16"/>
        <v>2</v>
      </c>
      <c r="L363" s="556" t="str">
        <f t="shared" si="18"/>
        <v>NO</v>
      </c>
      <c r="M363" s="563" t="s">
        <v>310</v>
      </c>
      <c r="N363" s="553">
        <v>3686</v>
      </c>
      <c r="O363" s="564" t="s">
        <v>743</v>
      </c>
    </row>
    <row r="364" spans="1:15" s="540" customFormat="1" ht="21" x14ac:dyDescent="0.35">
      <c r="A364" s="153">
        <v>1</v>
      </c>
      <c r="B364" s="153" t="s">
        <v>225</v>
      </c>
      <c r="C364" s="153" t="s">
        <v>244</v>
      </c>
      <c r="D364" s="556" t="s">
        <v>2</v>
      </c>
      <c r="E364" s="557" t="str">
        <f t="shared" si="17"/>
        <v>JN</v>
      </c>
      <c r="F364" s="557" t="s">
        <v>738</v>
      </c>
      <c r="G364" s="564" t="s">
        <v>397</v>
      </c>
      <c r="H364" s="556">
        <v>3</v>
      </c>
      <c r="I364" s="556" t="s">
        <v>746</v>
      </c>
      <c r="J364" s="556" t="s">
        <v>396</v>
      </c>
      <c r="K364" s="556">
        <f t="shared" si="16"/>
        <v>2</v>
      </c>
      <c r="L364" s="556" t="str">
        <f t="shared" si="18"/>
        <v>NO</v>
      </c>
      <c r="M364" s="563" t="s">
        <v>304</v>
      </c>
      <c r="N364" s="553">
        <v>1852</v>
      </c>
      <c r="O364" s="564" t="s">
        <v>744</v>
      </c>
    </row>
    <row r="365" spans="1:15" s="540" customFormat="1" ht="21" x14ac:dyDescent="0.35">
      <c r="A365" s="153">
        <v>1</v>
      </c>
      <c r="B365" s="153" t="s">
        <v>398</v>
      </c>
      <c r="C365" s="153" t="s">
        <v>226</v>
      </c>
      <c r="D365" s="556" t="s">
        <v>229</v>
      </c>
      <c r="E365" s="557" t="str">
        <f t="shared" si="17"/>
        <v>TH</v>
      </c>
      <c r="F365" s="557" t="s">
        <v>739</v>
      </c>
      <c r="G365" s="564" t="s">
        <v>395</v>
      </c>
      <c r="H365" s="556">
        <v>3</v>
      </c>
      <c r="I365" s="556" t="s">
        <v>746</v>
      </c>
      <c r="J365" s="556" t="s">
        <v>401</v>
      </c>
      <c r="K365" s="556">
        <f t="shared" si="16"/>
        <v>2</v>
      </c>
      <c r="L365" s="556" t="str">
        <f t="shared" si="18"/>
        <v>NO</v>
      </c>
      <c r="M365" s="563" t="s">
        <v>308</v>
      </c>
      <c r="N365" s="553">
        <v>1505</v>
      </c>
      <c r="O365" s="564" t="s">
        <v>743</v>
      </c>
    </row>
    <row r="366" spans="1:15" s="540" customFormat="1" ht="21" x14ac:dyDescent="0.35">
      <c r="A366" s="153">
        <v>1</v>
      </c>
      <c r="B366" s="153" t="s">
        <v>258</v>
      </c>
      <c r="C366" s="153" t="s">
        <v>230</v>
      </c>
      <c r="D366" s="556" t="s">
        <v>240</v>
      </c>
      <c r="E366" s="557" t="str">
        <f t="shared" si="17"/>
        <v>PZ</v>
      </c>
      <c r="F366" s="557" t="s">
        <v>739</v>
      </c>
      <c r="G366" s="564" t="s">
        <v>394</v>
      </c>
      <c r="H366" s="556">
        <v>5</v>
      </c>
      <c r="I366" s="556" t="s">
        <v>747</v>
      </c>
      <c r="J366" s="556" t="s">
        <v>396</v>
      </c>
      <c r="K366" s="556">
        <f t="shared" si="16"/>
        <v>2</v>
      </c>
      <c r="L366" s="556" t="str">
        <f t="shared" si="18"/>
        <v>NO</v>
      </c>
      <c r="M366" s="563" t="s">
        <v>310</v>
      </c>
      <c r="N366" s="553">
        <v>1146</v>
      </c>
      <c r="O366" s="564" t="s">
        <v>743</v>
      </c>
    </row>
    <row r="367" spans="1:15" s="540" customFormat="1" ht="21" x14ac:dyDescent="0.35">
      <c r="A367" s="153">
        <v>2</v>
      </c>
      <c r="B367" s="153" t="s">
        <v>232</v>
      </c>
      <c r="C367" s="153" t="s">
        <v>254</v>
      </c>
      <c r="D367" s="556" t="s">
        <v>2</v>
      </c>
      <c r="E367" s="557" t="str">
        <f t="shared" si="17"/>
        <v>JN</v>
      </c>
      <c r="F367" s="557" t="s">
        <v>738</v>
      </c>
      <c r="G367" s="564" t="s">
        <v>394</v>
      </c>
      <c r="H367" s="556">
        <v>3</v>
      </c>
      <c r="I367" s="556" t="s">
        <v>746</v>
      </c>
      <c r="J367" s="556" t="s">
        <v>400</v>
      </c>
      <c r="K367" s="556">
        <f t="shared" si="16"/>
        <v>1</v>
      </c>
      <c r="L367" s="556" t="str">
        <f t="shared" si="18"/>
        <v>NO</v>
      </c>
      <c r="M367" s="563" t="s">
        <v>310</v>
      </c>
      <c r="N367" s="553">
        <v>249</v>
      </c>
      <c r="O367" s="564" t="s">
        <v>744</v>
      </c>
    </row>
    <row r="368" spans="1:15" s="540" customFormat="1" ht="21" x14ac:dyDescent="0.35">
      <c r="A368" s="153">
        <v>2</v>
      </c>
      <c r="B368" s="153" t="s">
        <v>232</v>
      </c>
      <c r="C368" s="153" t="s">
        <v>236</v>
      </c>
      <c r="D368" s="556" t="s">
        <v>248</v>
      </c>
      <c r="E368" s="557" t="str">
        <f t="shared" si="17"/>
        <v>MT</v>
      </c>
      <c r="F368" s="557" t="s">
        <v>738</v>
      </c>
      <c r="G368" s="564" t="s">
        <v>397</v>
      </c>
      <c r="H368" s="556">
        <v>4</v>
      </c>
      <c r="I368" s="556" t="s">
        <v>747</v>
      </c>
      <c r="J368" s="556" t="s">
        <v>396</v>
      </c>
      <c r="K368" s="556">
        <f t="shared" si="16"/>
        <v>1</v>
      </c>
      <c r="L368" s="556" t="str">
        <f t="shared" si="18"/>
        <v>NO</v>
      </c>
      <c r="M368" s="563" t="s">
        <v>313</v>
      </c>
      <c r="N368" s="553">
        <v>435</v>
      </c>
      <c r="O368" s="564" t="s">
        <v>743</v>
      </c>
    </row>
    <row r="369" spans="1:15" s="540" customFormat="1" ht="21" x14ac:dyDescent="0.35">
      <c r="A369" s="153">
        <v>1</v>
      </c>
      <c r="B369" s="153" t="s">
        <v>231</v>
      </c>
      <c r="C369" s="153" t="s">
        <v>230</v>
      </c>
      <c r="D369" s="556" t="s">
        <v>248</v>
      </c>
      <c r="E369" s="557" t="str">
        <f t="shared" si="17"/>
        <v>MT</v>
      </c>
      <c r="F369" s="557" t="s">
        <v>259</v>
      </c>
      <c r="G369" s="564" t="s">
        <v>395</v>
      </c>
      <c r="H369" s="556">
        <v>2</v>
      </c>
      <c r="I369" s="556" t="s">
        <v>746</v>
      </c>
      <c r="J369" s="556" t="s">
        <v>401</v>
      </c>
      <c r="K369" s="556">
        <f t="shared" si="16"/>
        <v>2</v>
      </c>
      <c r="L369" s="556" t="str">
        <f t="shared" si="18"/>
        <v>NO</v>
      </c>
      <c r="M369" s="563" t="s">
        <v>313</v>
      </c>
      <c r="N369" s="553">
        <v>1996</v>
      </c>
      <c r="O369" s="564" t="s">
        <v>744</v>
      </c>
    </row>
    <row r="370" spans="1:15" s="540" customFormat="1" ht="21" x14ac:dyDescent="0.35">
      <c r="A370" s="153">
        <v>2</v>
      </c>
      <c r="B370" s="153" t="s">
        <v>250</v>
      </c>
      <c r="C370" s="153" t="s">
        <v>230</v>
      </c>
      <c r="D370" s="556" t="s">
        <v>252</v>
      </c>
      <c r="E370" s="557" t="str">
        <f t="shared" si="17"/>
        <v>VX</v>
      </c>
      <c r="F370" s="557" t="s">
        <v>259</v>
      </c>
      <c r="G370" s="564" t="s">
        <v>394</v>
      </c>
      <c r="H370" s="556">
        <v>2</v>
      </c>
      <c r="I370" s="556" t="s">
        <v>746</v>
      </c>
      <c r="J370" s="556" t="s">
        <v>396</v>
      </c>
      <c r="K370" s="556">
        <f t="shared" si="16"/>
        <v>1</v>
      </c>
      <c r="L370" s="556" t="str">
        <f t="shared" si="18"/>
        <v>NO</v>
      </c>
      <c r="M370" s="563" t="s">
        <v>308</v>
      </c>
      <c r="N370" s="553">
        <v>1249</v>
      </c>
      <c r="O370" s="564" t="s">
        <v>744</v>
      </c>
    </row>
    <row r="371" spans="1:15" s="540" customFormat="1" ht="21" x14ac:dyDescent="0.35">
      <c r="A371" s="153">
        <v>1</v>
      </c>
      <c r="B371" s="153" t="s">
        <v>232</v>
      </c>
      <c r="C371" s="153" t="s">
        <v>230</v>
      </c>
      <c r="D371" s="556" t="s">
        <v>245</v>
      </c>
      <c r="E371" s="557" t="str">
        <f t="shared" si="17"/>
        <v>QL</v>
      </c>
      <c r="F371" s="557" t="s">
        <v>259</v>
      </c>
      <c r="G371" s="564" t="s">
        <v>397</v>
      </c>
      <c r="H371" s="556">
        <v>2</v>
      </c>
      <c r="I371" s="556" t="s">
        <v>746</v>
      </c>
      <c r="J371" s="556" t="s">
        <v>398</v>
      </c>
      <c r="K371" s="556">
        <f t="shared" si="16"/>
        <v>2</v>
      </c>
      <c r="L371" s="556" t="str">
        <f t="shared" si="18"/>
        <v>NO</v>
      </c>
      <c r="M371" s="563" t="s">
        <v>313</v>
      </c>
      <c r="N371" s="553">
        <v>3210</v>
      </c>
      <c r="O371" s="564" t="s">
        <v>744</v>
      </c>
    </row>
    <row r="372" spans="1:15" s="540" customFormat="1" ht="21" x14ac:dyDescent="0.35">
      <c r="A372" s="153">
        <v>3</v>
      </c>
      <c r="B372" s="153" t="s">
        <v>232</v>
      </c>
      <c r="C372" s="153" t="s">
        <v>234</v>
      </c>
      <c r="D372" s="556" t="s">
        <v>245</v>
      </c>
      <c r="E372" s="557" t="str">
        <f t="shared" si="17"/>
        <v>QL</v>
      </c>
      <c r="F372" s="557" t="s">
        <v>738</v>
      </c>
      <c r="G372" s="564" t="s">
        <v>395</v>
      </c>
      <c r="H372" s="556">
        <v>2</v>
      </c>
      <c r="I372" s="556" t="s">
        <v>746</v>
      </c>
      <c r="J372" s="556" t="s">
        <v>398</v>
      </c>
      <c r="K372" s="556">
        <f t="shared" si="16"/>
        <v>0</v>
      </c>
      <c r="L372" s="556" t="str">
        <f t="shared" si="18"/>
        <v>YES</v>
      </c>
      <c r="M372" s="563" t="s">
        <v>308</v>
      </c>
      <c r="N372" s="553">
        <v>2120</v>
      </c>
      <c r="O372" s="564" t="s">
        <v>743</v>
      </c>
    </row>
    <row r="373" spans="1:15" s="540" customFormat="1" ht="21" x14ac:dyDescent="0.35">
      <c r="A373" s="153">
        <v>3</v>
      </c>
      <c r="B373" s="153" t="s">
        <v>232</v>
      </c>
      <c r="C373" s="153" t="s">
        <v>226</v>
      </c>
      <c r="D373" s="556" t="s">
        <v>229</v>
      </c>
      <c r="E373" s="557" t="str">
        <f t="shared" si="17"/>
        <v>TH</v>
      </c>
      <c r="F373" s="557" t="s">
        <v>738</v>
      </c>
      <c r="G373" s="564" t="s">
        <v>395</v>
      </c>
      <c r="H373" s="556">
        <v>4</v>
      </c>
      <c r="I373" s="556" t="s">
        <v>747</v>
      </c>
      <c r="J373" s="556" t="s">
        <v>402</v>
      </c>
      <c r="K373" s="556">
        <f t="shared" si="16"/>
        <v>0</v>
      </c>
      <c r="L373" s="556" t="str">
        <f t="shared" si="18"/>
        <v>YES</v>
      </c>
      <c r="M373" s="563" t="s">
        <v>304</v>
      </c>
      <c r="N373" s="553">
        <v>2867</v>
      </c>
      <c r="O373" s="564" t="s">
        <v>743</v>
      </c>
    </row>
    <row r="374" spans="1:15" s="540" customFormat="1" ht="21" x14ac:dyDescent="0.35">
      <c r="A374" s="153">
        <v>1</v>
      </c>
      <c r="B374" s="153" t="s">
        <v>225</v>
      </c>
      <c r="C374" s="153" t="s">
        <v>253</v>
      </c>
      <c r="D374" s="556" t="s">
        <v>235</v>
      </c>
      <c r="E374" s="557" t="str">
        <f t="shared" si="17"/>
        <v>KM</v>
      </c>
      <c r="F374" s="557" t="s">
        <v>739</v>
      </c>
      <c r="G374" s="564" t="s">
        <v>395</v>
      </c>
      <c r="H374" s="556">
        <v>5</v>
      </c>
      <c r="I374" s="556" t="s">
        <v>747</v>
      </c>
      <c r="J374" s="556" t="s">
        <v>399</v>
      </c>
      <c r="K374" s="556">
        <f t="shared" si="16"/>
        <v>2</v>
      </c>
      <c r="L374" s="556" t="str">
        <f t="shared" si="18"/>
        <v>NO</v>
      </c>
      <c r="M374" s="563" t="s">
        <v>304</v>
      </c>
      <c r="N374" s="553">
        <v>1227</v>
      </c>
      <c r="O374" s="564" t="s">
        <v>744</v>
      </c>
    </row>
    <row r="375" spans="1:15" s="540" customFormat="1" ht="21" x14ac:dyDescent="0.35">
      <c r="A375" s="153">
        <v>1</v>
      </c>
      <c r="B375" s="153" t="s">
        <v>238</v>
      </c>
      <c r="C375" s="153" t="s">
        <v>241</v>
      </c>
      <c r="D375" s="556" t="s">
        <v>235</v>
      </c>
      <c r="E375" s="557" t="str">
        <f t="shared" si="17"/>
        <v>KM</v>
      </c>
      <c r="F375" s="557" t="s">
        <v>739</v>
      </c>
      <c r="G375" s="564" t="s">
        <v>394</v>
      </c>
      <c r="H375" s="556">
        <v>2</v>
      </c>
      <c r="I375" s="556" t="s">
        <v>746</v>
      </c>
      <c r="J375" s="556" t="s">
        <v>400</v>
      </c>
      <c r="K375" s="556">
        <f t="shared" si="16"/>
        <v>2</v>
      </c>
      <c r="L375" s="556" t="str">
        <f t="shared" si="18"/>
        <v>NO</v>
      </c>
      <c r="M375" s="563" t="s">
        <v>304</v>
      </c>
      <c r="N375" s="553">
        <v>2817</v>
      </c>
      <c r="O375" s="564" t="s">
        <v>744</v>
      </c>
    </row>
    <row r="376" spans="1:15" s="540" customFormat="1" ht="21" x14ac:dyDescent="0.35">
      <c r="A376" s="153">
        <v>1</v>
      </c>
      <c r="B376" s="153" t="s">
        <v>238</v>
      </c>
      <c r="C376" s="153" t="s">
        <v>236</v>
      </c>
      <c r="D376" s="556" t="s">
        <v>252</v>
      </c>
      <c r="E376" s="557" t="str">
        <f t="shared" si="17"/>
        <v>VX</v>
      </c>
      <c r="F376" s="557" t="s">
        <v>738</v>
      </c>
      <c r="G376" s="564" t="s">
        <v>397</v>
      </c>
      <c r="H376" s="556">
        <v>2</v>
      </c>
      <c r="I376" s="556" t="s">
        <v>746</v>
      </c>
      <c r="J376" s="556" t="s">
        <v>398</v>
      </c>
      <c r="K376" s="556">
        <f t="shared" si="16"/>
        <v>2</v>
      </c>
      <c r="L376" s="556" t="str">
        <f t="shared" si="18"/>
        <v>NO</v>
      </c>
      <c r="M376" s="563" t="s">
        <v>307</v>
      </c>
      <c r="N376" s="553">
        <v>1167</v>
      </c>
      <c r="O376" s="564" t="s">
        <v>744</v>
      </c>
    </row>
    <row r="377" spans="1:15" s="540" customFormat="1" ht="21" x14ac:dyDescent="0.35">
      <c r="A377" s="153">
        <v>3</v>
      </c>
      <c r="B377" s="153" t="s">
        <v>246</v>
      </c>
      <c r="C377" s="153" t="s">
        <v>230</v>
      </c>
      <c r="D377" s="556" t="s">
        <v>3</v>
      </c>
      <c r="E377" s="557" t="str">
        <f t="shared" si="17"/>
        <v>MA</v>
      </c>
      <c r="F377" s="557" t="s">
        <v>738</v>
      </c>
      <c r="G377" s="564" t="s">
        <v>394</v>
      </c>
      <c r="H377" s="556">
        <v>5</v>
      </c>
      <c r="I377" s="556" t="s">
        <v>747</v>
      </c>
      <c r="J377" s="556" t="s">
        <v>398</v>
      </c>
      <c r="K377" s="556">
        <f t="shared" si="16"/>
        <v>0</v>
      </c>
      <c r="L377" s="556" t="str">
        <f t="shared" si="18"/>
        <v>YES</v>
      </c>
      <c r="M377" s="563" t="s">
        <v>310</v>
      </c>
      <c r="N377" s="553">
        <v>1550</v>
      </c>
      <c r="O377" s="564" t="s">
        <v>744</v>
      </c>
    </row>
    <row r="378" spans="1:15" s="540" customFormat="1" ht="21" x14ac:dyDescent="0.35">
      <c r="A378" s="153">
        <v>2</v>
      </c>
      <c r="B378" s="153" t="s">
        <v>232</v>
      </c>
      <c r="C378" s="153" t="s">
        <v>241</v>
      </c>
      <c r="D378" s="556" t="s">
        <v>242</v>
      </c>
      <c r="E378" s="557" t="str">
        <f t="shared" si="17"/>
        <v>NP</v>
      </c>
      <c r="F378" s="557" t="s">
        <v>738</v>
      </c>
      <c r="G378" s="564" t="s">
        <v>397</v>
      </c>
      <c r="H378" s="556">
        <v>2</v>
      </c>
      <c r="I378" s="556" t="s">
        <v>746</v>
      </c>
      <c r="J378" s="556" t="s">
        <v>396</v>
      </c>
      <c r="K378" s="556">
        <f t="shared" si="16"/>
        <v>1</v>
      </c>
      <c r="L378" s="556" t="str">
        <f t="shared" si="18"/>
        <v>NO</v>
      </c>
      <c r="M378" s="563" t="s">
        <v>307</v>
      </c>
      <c r="N378" s="553">
        <v>1706</v>
      </c>
      <c r="O378" s="564" t="s">
        <v>744</v>
      </c>
    </row>
    <row r="379" spans="1:15" s="540" customFormat="1" ht="21" x14ac:dyDescent="0.35">
      <c r="A379" s="153">
        <v>1</v>
      </c>
      <c r="B379" s="153" t="s">
        <v>225</v>
      </c>
      <c r="C379" s="153" t="s">
        <v>249</v>
      </c>
      <c r="D379" s="556" t="s">
        <v>235</v>
      </c>
      <c r="E379" s="557" t="str">
        <f t="shared" si="17"/>
        <v>KM</v>
      </c>
      <c r="F379" s="557" t="s">
        <v>739</v>
      </c>
      <c r="G379" s="564" t="s">
        <v>395</v>
      </c>
      <c r="H379" s="556">
        <v>2</v>
      </c>
      <c r="I379" s="556" t="s">
        <v>746</v>
      </c>
      <c r="J379" s="556" t="s">
        <v>401</v>
      </c>
      <c r="K379" s="556">
        <f t="shared" si="16"/>
        <v>2</v>
      </c>
      <c r="L379" s="556" t="str">
        <f t="shared" si="18"/>
        <v>NO</v>
      </c>
      <c r="M379" s="563" t="s">
        <v>304</v>
      </c>
      <c r="N379" s="553">
        <v>3266</v>
      </c>
      <c r="O379" s="564" t="s">
        <v>743</v>
      </c>
    </row>
    <row r="380" spans="1:15" s="540" customFormat="1" ht="21" x14ac:dyDescent="0.35">
      <c r="A380" s="153">
        <v>1</v>
      </c>
      <c r="B380" s="153" t="s">
        <v>238</v>
      </c>
      <c r="C380" s="153" t="s">
        <v>230</v>
      </c>
      <c r="D380" s="556" t="s">
        <v>3</v>
      </c>
      <c r="E380" s="557" t="str">
        <f t="shared" si="17"/>
        <v>MA</v>
      </c>
      <c r="F380" s="557" t="s">
        <v>259</v>
      </c>
      <c r="G380" s="564" t="s">
        <v>395</v>
      </c>
      <c r="H380" s="556">
        <v>5</v>
      </c>
      <c r="I380" s="556" t="s">
        <v>747</v>
      </c>
      <c r="J380" s="556" t="s">
        <v>396</v>
      </c>
      <c r="K380" s="556">
        <f t="shared" si="16"/>
        <v>2</v>
      </c>
      <c r="L380" s="556" t="str">
        <f t="shared" si="18"/>
        <v>NO</v>
      </c>
      <c r="M380" s="563" t="s">
        <v>307</v>
      </c>
      <c r="N380" s="553">
        <v>3827</v>
      </c>
      <c r="O380" s="564" t="s">
        <v>744</v>
      </c>
    </row>
    <row r="381" spans="1:15" s="540" customFormat="1" ht="21" x14ac:dyDescent="0.35">
      <c r="A381" s="153">
        <v>2</v>
      </c>
      <c r="B381" s="153" t="s">
        <v>246</v>
      </c>
      <c r="C381" s="153" t="s">
        <v>254</v>
      </c>
      <c r="D381" s="556" t="s">
        <v>240</v>
      </c>
      <c r="E381" s="557" t="str">
        <f t="shared" si="17"/>
        <v>PZ</v>
      </c>
      <c r="F381" s="557" t="s">
        <v>738</v>
      </c>
      <c r="G381" s="564" t="s">
        <v>394</v>
      </c>
      <c r="H381" s="556">
        <v>3</v>
      </c>
      <c r="I381" s="556" t="s">
        <v>746</v>
      </c>
      <c r="J381" s="556" t="s">
        <v>401</v>
      </c>
      <c r="K381" s="556">
        <f t="shared" si="16"/>
        <v>1</v>
      </c>
      <c r="L381" s="556" t="str">
        <f t="shared" si="18"/>
        <v>NO</v>
      </c>
      <c r="M381" s="563" t="s">
        <v>304</v>
      </c>
      <c r="N381" s="553">
        <v>3368</v>
      </c>
      <c r="O381" s="564" t="s">
        <v>744</v>
      </c>
    </row>
    <row r="382" spans="1:15" s="540" customFormat="1" ht="21" x14ac:dyDescent="0.35">
      <c r="A382" s="153">
        <v>2</v>
      </c>
      <c r="B382" s="153" t="s">
        <v>246</v>
      </c>
      <c r="C382" s="153" t="s">
        <v>254</v>
      </c>
      <c r="D382" s="556" t="s">
        <v>2</v>
      </c>
      <c r="E382" s="557" t="str">
        <f t="shared" si="17"/>
        <v>JN</v>
      </c>
      <c r="F382" s="557" t="s">
        <v>259</v>
      </c>
      <c r="G382" s="564" t="s">
        <v>397</v>
      </c>
      <c r="H382" s="556">
        <v>3</v>
      </c>
      <c r="I382" s="556" t="s">
        <v>746</v>
      </c>
      <c r="J382" s="556" t="s">
        <v>401</v>
      </c>
      <c r="K382" s="556">
        <f t="shared" si="16"/>
        <v>1</v>
      </c>
      <c r="L382" s="556" t="str">
        <f t="shared" si="18"/>
        <v>NO</v>
      </c>
      <c r="M382" s="563" t="s">
        <v>313</v>
      </c>
      <c r="N382" s="553">
        <v>1733</v>
      </c>
      <c r="O382" s="564" t="s">
        <v>744</v>
      </c>
    </row>
    <row r="383" spans="1:15" s="540" customFormat="1" ht="21" x14ac:dyDescent="0.35">
      <c r="A383" s="153">
        <v>2</v>
      </c>
      <c r="B383" s="153" t="s">
        <v>250</v>
      </c>
      <c r="C383" s="153" t="s">
        <v>239</v>
      </c>
      <c r="D383" s="556" t="s">
        <v>255</v>
      </c>
      <c r="E383" s="557" t="str">
        <f t="shared" si="17"/>
        <v>BW</v>
      </c>
      <c r="F383" s="557" t="s">
        <v>738</v>
      </c>
      <c r="G383" s="564" t="s">
        <v>397</v>
      </c>
      <c r="H383" s="556">
        <v>2</v>
      </c>
      <c r="I383" s="556" t="s">
        <v>746</v>
      </c>
      <c r="J383" s="556" t="s">
        <v>399</v>
      </c>
      <c r="K383" s="556">
        <f t="shared" si="16"/>
        <v>1</v>
      </c>
      <c r="L383" s="556" t="str">
        <f t="shared" si="18"/>
        <v>NO</v>
      </c>
      <c r="M383" s="563" t="s">
        <v>310</v>
      </c>
      <c r="N383" s="553">
        <v>278</v>
      </c>
      <c r="O383" s="564" t="s">
        <v>743</v>
      </c>
    </row>
    <row r="384" spans="1:15" s="540" customFormat="1" ht="21" x14ac:dyDescent="0.35">
      <c r="A384" s="153">
        <v>2</v>
      </c>
      <c r="B384" s="153" t="s">
        <v>256</v>
      </c>
      <c r="C384" s="153" t="s">
        <v>230</v>
      </c>
      <c r="D384" s="556" t="s">
        <v>3</v>
      </c>
      <c r="E384" s="557" t="str">
        <f t="shared" si="17"/>
        <v>MA</v>
      </c>
      <c r="F384" s="557" t="s">
        <v>738</v>
      </c>
      <c r="G384" s="564" t="s">
        <v>397</v>
      </c>
      <c r="H384" s="556">
        <v>5</v>
      </c>
      <c r="I384" s="556" t="s">
        <v>747</v>
      </c>
      <c r="J384" s="556" t="s">
        <v>402</v>
      </c>
      <c r="K384" s="556">
        <f t="shared" si="16"/>
        <v>1</v>
      </c>
      <c r="L384" s="556" t="str">
        <f t="shared" si="18"/>
        <v>NO</v>
      </c>
      <c r="M384" s="563" t="s">
        <v>307</v>
      </c>
      <c r="N384" s="553">
        <v>1731</v>
      </c>
      <c r="O384" s="564" t="s">
        <v>744</v>
      </c>
    </row>
    <row r="385" spans="1:15" s="540" customFormat="1" ht="21" x14ac:dyDescent="0.35">
      <c r="A385" s="153">
        <v>1</v>
      </c>
      <c r="B385" s="153" t="s">
        <v>258</v>
      </c>
      <c r="C385" s="153" t="s">
        <v>228</v>
      </c>
      <c r="D385" s="556" t="s">
        <v>255</v>
      </c>
      <c r="E385" s="557" t="str">
        <f t="shared" si="17"/>
        <v>BW</v>
      </c>
      <c r="F385" s="557" t="s">
        <v>259</v>
      </c>
      <c r="G385" s="564" t="s">
        <v>397</v>
      </c>
      <c r="H385" s="556">
        <v>4</v>
      </c>
      <c r="I385" s="556" t="s">
        <v>747</v>
      </c>
      <c r="J385" s="556" t="s">
        <v>398</v>
      </c>
      <c r="K385" s="556">
        <f t="shared" si="16"/>
        <v>2</v>
      </c>
      <c r="L385" s="556" t="str">
        <f t="shared" si="18"/>
        <v>NO</v>
      </c>
      <c r="M385" s="563" t="s">
        <v>307</v>
      </c>
      <c r="N385" s="553">
        <v>1252</v>
      </c>
      <c r="O385" s="564" t="s">
        <v>744</v>
      </c>
    </row>
    <row r="386" spans="1:15" s="540" customFormat="1" ht="21" x14ac:dyDescent="0.35">
      <c r="A386" s="153">
        <v>1</v>
      </c>
      <c r="B386" s="153" t="s">
        <v>232</v>
      </c>
      <c r="C386" s="153" t="s">
        <v>230</v>
      </c>
      <c r="D386" s="556" t="s">
        <v>3</v>
      </c>
      <c r="E386" s="557" t="str">
        <f t="shared" si="17"/>
        <v>MA</v>
      </c>
      <c r="F386" s="557" t="s">
        <v>739</v>
      </c>
      <c r="G386" s="564" t="s">
        <v>395</v>
      </c>
      <c r="H386" s="556">
        <v>5</v>
      </c>
      <c r="I386" s="556" t="s">
        <v>747</v>
      </c>
      <c r="J386" s="556" t="s">
        <v>402</v>
      </c>
      <c r="K386" s="556">
        <f t="shared" si="16"/>
        <v>2</v>
      </c>
      <c r="L386" s="556" t="str">
        <f t="shared" si="18"/>
        <v>NO</v>
      </c>
      <c r="M386" s="563" t="s">
        <v>310</v>
      </c>
      <c r="N386" s="553">
        <v>2364</v>
      </c>
      <c r="O386" s="564" t="s">
        <v>743</v>
      </c>
    </row>
    <row r="387" spans="1:15" s="540" customFormat="1" ht="21" x14ac:dyDescent="0.35">
      <c r="A387" s="153">
        <v>3</v>
      </c>
      <c r="B387" s="153" t="s">
        <v>246</v>
      </c>
      <c r="C387" s="153" t="s">
        <v>234</v>
      </c>
      <c r="D387" s="556" t="s">
        <v>1</v>
      </c>
      <c r="E387" s="557" t="str">
        <f t="shared" si="17"/>
        <v>SU</v>
      </c>
      <c r="F387" s="557" t="s">
        <v>738</v>
      </c>
      <c r="G387" s="564" t="s">
        <v>397</v>
      </c>
      <c r="H387" s="556">
        <v>2</v>
      </c>
      <c r="I387" s="556" t="s">
        <v>746</v>
      </c>
      <c r="J387" s="556" t="s">
        <v>401</v>
      </c>
      <c r="K387" s="556">
        <f t="shared" si="16"/>
        <v>0</v>
      </c>
      <c r="L387" s="556" t="str">
        <f t="shared" si="18"/>
        <v>YES</v>
      </c>
      <c r="M387" s="563" t="s">
        <v>307</v>
      </c>
      <c r="N387" s="553">
        <v>2806</v>
      </c>
      <c r="O387" s="564" t="s">
        <v>744</v>
      </c>
    </row>
    <row r="388" spans="1:15" s="540" customFormat="1" ht="21" x14ac:dyDescent="0.35">
      <c r="A388" s="153">
        <v>1</v>
      </c>
      <c r="B388" s="153" t="s">
        <v>231</v>
      </c>
      <c r="C388" s="153" t="s">
        <v>228</v>
      </c>
      <c r="D388" s="556" t="s">
        <v>255</v>
      </c>
      <c r="E388" s="557" t="str">
        <f t="shared" si="17"/>
        <v>BW</v>
      </c>
      <c r="F388" s="557" t="s">
        <v>739</v>
      </c>
      <c r="G388" s="564" t="s">
        <v>395</v>
      </c>
      <c r="H388" s="556">
        <v>3</v>
      </c>
      <c r="I388" s="556" t="s">
        <v>746</v>
      </c>
      <c r="J388" s="556" t="s">
        <v>399</v>
      </c>
      <c r="K388" s="556">
        <f t="shared" ref="K388:K451" si="19">3-A388</f>
        <v>2</v>
      </c>
      <c r="L388" s="556" t="str">
        <f t="shared" si="18"/>
        <v>NO</v>
      </c>
      <c r="M388" s="563" t="s">
        <v>308</v>
      </c>
      <c r="N388" s="553">
        <v>2548</v>
      </c>
      <c r="O388" s="564" t="s">
        <v>744</v>
      </c>
    </row>
    <row r="389" spans="1:15" s="540" customFormat="1" ht="21" x14ac:dyDescent="0.35">
      <c r="A389" s="153">
        <v>2</v>
      </c>
      <c r="B389" s="153" t="s">
        <v>246</v>
      </c>
      <c r="C389" s="153" t="s">
        <v>228</v>
      </c>
      <c r="D389" s="556" t="s">
        <v>252</v>
      </c>
      <c r="E389" s="557" t="str">
        <f t="shared" ref="E389:E452" si="20">IF(D389="Jan","SU",IF(D389="Feb","JN",IF(D389="Mar","MA",IF(D389="Apr","KM",IF(D389="May","MT",IF(D389="Jun","BW",IF(D389="Jul","QL",IF(D389="Aug","PZ",IF(D389="Sep","VX",IF(D389="Oct","NP",IF(D389="Nov","ST",IF(D389="Dec","TH","Assign"))))))))))))</f>
        <v>VX</v>
      </c>
      <c r="F389" s="557" t="s">
        <v>738</v>
      </c>
      <c r="G389" s="564" t="s">
        <v>394</v>
      </c>
      <c r="H389" s="556">
        <v>3</v>
      </c>
      <c r="I389" s="556" t="s">
        <v>746</v>
      </c>
      <c r="J389" s="556" t="s">
        <v>396</v>
      </c>
      <c r="K389" s="556">
        <f t="shared" si="19"/>
        <v>1</v>
      </c>
      <c r="L389" s="556" t="str">
        <f t="shared" ref="L389:L452" si="21">IF(K389=0,"YES","NO")</f>
        <v>NO</v>
      </c>
      <c r="M389" s="563" t="s">
        <v>304</v>
      </c>
      <c r="N389" s="553">
        <v>1076</v>
      </c>
      <c r="O389" s="564" t="s">
        <v>744</v>
      </c>
    </row>
    <row r="390" spans="1:15" s="540" customFormat="1" ht="21" x14ac:dyDescent="0.35">
      <c r="A390" s="153">
        <v>2</v>
      </c>
      <c r="B390" s="153" t="s">
        <v>398</v>
      </c>
      <c r="C390" s="153" t="s">
        <v>236</v>
      </c>
      <c r="D390" s="556" t="s">
        <v>248</v>
      </c>
      <c r="E390" s="557" t="str">
        <f t="shared" si="20"/>
        <v>MT</v>
      </c>
      <c r="F390" s="557" t="s">
        <v>738</v>
      </c>
      <c r="G390" s="564" t="s">
        <v>395</v>
      </c>
      <c r="H390" s="556">
        <v>2</v>
      </c>
      <c r="I390" s="556" t="s">
        <v>746</v>
      </c>
      <c r="J390" s="556" t="s">
        <v>401</v>
      </c>
      <c r="K390" s="556">
        <f t="shared" si="19"/>
        <v>1</v>
      </c>
      <c r="L390" s="556" t="str">
        <f t="shared" si="21"/>
        <v>NO</v>
      </c>
      <c r="M390" s="563" t="s">
        <v>304</v>
      </c>
      <c r="N390" s="553">
        <v>2402</v>
      </c>
      <c r="O390" s="564" t="s">
        <v>744</v>
      </c>
    </row>
    <row r="391" spans="1:15" s="540" customFormat="1" ht="21" x14ac:dyDescent="0.35">
      <c r="A391" s="153">
        <v>1</v>
      </c>
      <c r="B391" s="153" t="s">
        <v>231</v>
      </c>
      <c r="C391" s="153" t="s">
        <v>241</v>
      </c>
      <c r="D391" s="556" t="s">
        <v>242</v>
      </c>
      <c r="E391" s="557" t="str">
        <f t="shared" si="20"/>
        <v>NP</v>
      </c>
      <c r="F391" s="557" t="s">
        <v>739</v>
      </c>
      <c r="G391" s="564" t="s">
        <v>397</v>
      </c>
      <c r="H391" s="556">
        <v>3</v>
      </c>
      <c r="I391" s="556" t="s">
        <v>746</v>
      </c>
      <c r="J391" s="556" t="s">
        <v>396</v>
      </c>
      <c r="K391" s="556">
        <f t="shared" si="19"/>
        <v>2</v>
      </c>
      <c r="L391" s="556" t="str">
        <f t="shared" si="21"/>
        <v>NO</v>
      </c>
      <c r="M391" s="563" t="s">
        <v>304</v>
      </c>
      <c r="N391" s="553">
        <v>726</v>
      </c>
      <c r="O391" s="564" t="s">
        <v>743</v>
      </c>
    </row>
    <row r="392" spans="1:15" s="540" customFormat="1" ht="21" x14ac:dyDescent="0.35">
      <c r="A392" s="153">
        <v>1</v>
      </c>
      <c r="B392" s="153" t="s">
        <v>231</v>
      </c>
      <c r="C392" s="153" t="s">
        <v>226</v>
      </c>
      <c r="D392" s="556" t="s">
        <v>255</v>
      </c>
      <c r="E392" s="557" t="str">
        <f t="shared" si="20"/>
        <v>BW</v>
      </c>
      <c r="F392" s="557" t="s">
        <v>739</v>
      </c>
      <c r="G392" s="564" t="s">
        <v>395</v>
      </c>
      <c r="H392" s="556">
        <v>4</v>
      </c>
      <c r="I392" s="556" t="s">
        <v>747</v>
      </c>
      <c r="J392" s="556" t="s">
        <v>398</v>
      </c>
      <c r="K392" s="556">
        <f t="shared" si="19"/>
        <v>2</v>
      </c>
      <c r="L392" s="556" t="str">
        <f t="shared" si="21"/>
        <v>NO</v>
      </c>
      <c r="M392" s="563" t="s">
        <v>310</v>
      </c>
      <c r="N392" s="553">
        <v>2542</v>
      </c>
      <c r="O392" s="564" t="s">
        <v>744</v>
      </c>
    </row>
    <row r="393" spans="1:15" s="540" customFormat="1" ht="21" x14ac:dyDescent="0.35">
      <c r="A393" s="153">
        <v>1</v>
      </c>
      <c r="B393" s="153" t="s">
        <v>231</v>
      </c>
      <c r="C393" s="153" t="s">
        <v>230</v>
      </c>
      <c r="D393" s="556" t="s">
        <v>1</v>
      </c>
      <c r="E393" s="557" t="str">
        <f t="shared" si="20"/>
        <v>SU</v>
      </c>
      <c r="F393" s="557" t="s">
        <v>739</v>
      </c>
      <c r="G393" s="564" t="s">
        <v>394</v>
      </c>
      <c r="H393" s="556">
        <v>3</v>
      </c>
      <c r="I393" s="556" t="s">
        <v>746</v>
      </c>
      <c r="J393" s="556" t="s">
        <v>398</v>
      </c>
      <c r="K393" s="556">
        <f t="shared" si="19"/>
        <v>2</v>
      </c>
      <c r="L393" s="556" t="str">
        <f t="shared" si="21"/>
        <v>NO</v>
      </c>
      <c r="M393" s="563" t="s">
        <v>310</v>
      </c>
      <c r="N393" s="553">
        <v>2374</v>
      </c>
      <c r="O393" s="564" t="s">
        <v>744</v>
      </c>
    </row>
    <row r="394" spans="1:15" s="540" customFormat="1" ht="21" x14ac:dyDescent="0.35">
      <c r="A394" s="153">
        <v>2</v>
      </c>
      <c r="B394" s="153" t="s">
        <v>258</v>
      </c>
      <c r="C394" s="153" t="s">
        <v>249</v>
      </c>
      <c r="D394" s="556" t="s">
        <v>242</v>
      </c>
      <c r="E394" s="557" t="str">
        <f t="shared" si="20"/>
        <v>NP</v>
      </c>
      <c r="F394" s="557" t="s">
        <v>259</v>
      </c>
      <c r="G394" s="564" t="s">
        <v>394</v>
      </c>
      <c r="H394" s="556">
        <v>4</v>
      </c>
      <c r="I394" s="556" t="s">
        <v>747</v>
      </c>
      <c r="J394" s="556" t="s">
        <v>402</v>
      </c>
      <c r="K394" s="556">
        <f t="shared" si="19"/>
        <v>1</v>
      </c>
      <c r="L394" s="556" t="str">
        <f t="shared" si="21"/>
        <v>NO</v>
      </c>
      <c r="M394" s="563" t="s">
        <v>313</v>
      </c>
      <c r="N394" s="553">
        <v>3855</v>
      </c>
      <c r="O394" s="564" t="s">
        <v>743</v>
      </c>
    </row>
    <row r="395" spans="1:15" s="540" customFormat="1" ht="21" x14ac:dyDescent="0.35">
      <c r="A395" s="153">
        <v>3</v>
      </c>
      <c r="B395" s="153" t="s">
        <v>259</v>
      </c>
      <c r="C395" s="153" t="s">
        <v>241</v>
      </c>
      <c r="D395" s="556" t="s">
        <v>235</v>
      </c>
      <c r="E395" s="557" t="str">
        <f t="shared" si="20"/>
        <v>KM</v>
      </c>
      <c r="F395" s="557" t="s">
        <v>738</v>
      </c>
      <c r="G395" s="564" t="s">
        <v>397</v>
      </c>
      <c r="H395" s="556">
        <v>5</v>
      </c>
      <c r="I395" s="556" t="s">
        <v>747</v>
      </c>
      <c r="J395" s="556" t="s">
        <v>399</v>
      </c>
      <c r="K395" s="556">
        <f t="shared" si="19"/>
        <v>0</v>
      </c>
      <c r="L395" s="556" t="str">
        <f t="shared" si="21"/>
        <v>YES</v>
      </c>
      <c r="M395" s="563" t="s">
        <v>307</v>
      </c>
      <c r="N395" s="553">
        <v>1896</v>
      </c>
      <c r="O395" s="564" t="s">
        <v>744</v>
      </c>
    </row>
    <row r="396" spans="1:15" s="540" customFormat="1" ht="21" x14ac:dyDescent="0.35">
      <c r="A396" s="153">
        <v>3</v>
      </c>
      <c r="B396" s="153" t="s">
        <v>259</v>
      </c>
      <c r="C396" s="153" t="s">
        <v>226</v>
      </c>
      <c r="D396" s="556" t="s">
        <v>248</v>
      </c>
      <c r="E396" s="557" t="str">
        <f t="shared" si="20"/>
        <v>MT</v>
      </c>
      <c r="F396" s="557" t="s">
        <v>259</v>
      </c>
      <c r="G396" s="564" t="s">
        <v>397</v>
      </c>
      <c r="H396" s="556">
        <v>2</v>
      </c>
      <c r="I396" s="556" t="s">
        <v>746</v>
      </c>
      <c r="J396" s="556" t="s">
        <v>400</v>
      </c>
      <c r="K396" s="556">
        <f t="shared" si="19"/>
        <v>0</v>
      </c>
      <c r="L396" s="556" t="str">
        <f t="shared" si="21"/>
        <v>YES</v>
      </c>
      <c r="M396" s="563" t="s">
        <v>310</v>
      </c>
      <c r="N396" s="553">
        <v>1296</v>
      </c>
      <c r="O396" s="564" t="s">
        <v>744</v>
      </c>
    </row>
    <row r="397" spans="1:15" s="540" customFormat="1" ht="21" x14ac:dyDescent="0.35">
      <c r="A397" s="153">
        <v>1</v>
      </c>
      <c r="B397" s="153" t="s">
        <v>232</v>
      </c>
      <c r="C397" s="153" t="s">
        <v>239</v>
      </c>
      <c r="D397" s="556" t="s">
        <v>229</v>
      </c>
      <c r="E397" s="557" t="str">
        <f t="shared" si="20"/>
        <v>TH</v>
      </c>
      <c r="F397" s="557" t="s">
        <v>259</v>
      </c>
      <c r="G397" s="564" t="s">
        <v>397</v>
      </c>
      <c r="H397" s="556">
        <v>2</v>
      </c>
      <c r="I397" s="556" t="s">
        <v>746</v>
      </c>
      <c r="J397" s="556" t="s">
        <v>398</v>
      </c>
      <c r="K397" s="556">
        <f t="shared" si="19"/>
        <v>2</v>
      </c>
      <c r="L397" s="556" t="str">
        <f t="shared" si="21"/>
        <v>NO</v>
      </c>
      <c r="M397" s="563" t="s">
        <v>304</v>
      </c>
      <c r="N397" s="553">
        <v>1842</v>
      </c>
      <c r="O397" s="564" t="s">
        <v>744</v>
      </c>
    </row>
    <row r="398" spans="1:15" s="540" customFormat="1" ht="21" x14ac:dyDescent="0.35">
      <c r="A398" s="153">
        <v>1</v>
      </c>
      <c r="B398" s="153" t="s">
        <v>232</v>
      </c>
      <c r="C398" s="153" t="s">
        <v>247</v>
      </c>
      <c r="D398" s="556" t="s">
        <v>1</v>
      </c>
      <c r="E398" s="557" t="str">
        <f t="shared" si="20"/>
        <v>SU</v>
      </c>
      <c r="F398" s="557" t="s">
        <v>739</v>
      </c>
      <c r="G398" s="564" t="s">
        <v>397</v>
      </c>
      <c r="H398" s="556">
        <v>4</v>
      </c>
      <c r="I398" s="556" t="s">
        <v>747</v>
      </c>
      <c r="J398" s="556" t="s">
        <v>398</v>
      </c>
      <c r="K398" s="556">
        <f t="shared" si="19"/>
        <v>2</v>
      </c>
      <c r="L398" s="556" t="str">
        <f t="shared" si="21"/>
        <v>NO</v>
      </c>
      <c r="M398" s="563" t="s">
        <v>307</v>
      </c>
      <c r="N398" s="553">
        <v>3304</v>
      </c>
      <c r="O398" s="564" t="s">
        <v>744</v>
      </c>
    </row>
    <row r="399" spans="1:15" s="540" customFormat="1" ht="21" x14ac:dyDescent="0.35">
      <c r="A399" s="153">
        <v>2</v>
      </c>
      <c r="B399" s="153" t="s">
        <v>233</v>
      </c>
      <c r="C399" s="153" t="s">
        <v>254</v>
      </c>
      <c r="D399" s="556" t="s">
        <v>2</v>
      </c>
      <c r="E399" s="557" t="str">
        <f t="shared" si="20"/>
        <v>JN</v>
      </c>
      <c r="F399" s="557" t="s">
        <v>738</v>
      </c>
      <c r="G399" s="564" t="s">
        <v>395</v>
      </c>
      <c r="H399" s="556">
        <v>2</v>
      </c>
      <c r="I399" s="556" t="s">
        <v>746</v>
      </c>
      <c r="J399" s="556" t="s">
        <v>396</v>
      </c>
      <c r="K399" s="556">
        <f t="shared" si="19"/>
        <v>1</v>
      </c>
      <c r="L399" s="556" t="str">
        <f t="shared" si="21"/>
        <v>NO</v>
      </c>
      <c r="M399" s="563" t="s">
        <v>304</v>
      </c>
      <c r="N399" s="553">
        <v>3965</v>
      </c>
      <c r="O399" s="564" t="s">
        <v>744</v>
      </c>
    </row>
    <row r="400" spans="1:15" s="540" customFormat="1" ht="21" x14ac:dyDescent="0.35">
      <c r="A400" s="153">
        <v>2</v>
      </c>
      <c r="B400" s="153" t="s">
        <v>233</v>
      </c>
      <c r="C400" s="153" t="s">
        <v>257</v>
      </c>
      <c r="D400" s="556" t="s">
        <v>235</v>
      </c>
      <c r="E400" s="557" t="str">
        <f t="shared" si="20"/>
        <v>KM</v>
      </c>
      <c r="F400" s="557" t="s">
        <v>739</v>
      </c>
      <c r="G400" s="564" t="s">
        <v>395</v>
      </c>
      <c r="H400" s="556">
        <v>3</v>
      </c>
      <c r="I400" s="556" t="s">
        <v>746</v>
      </c>
      <c r="J400" s="556" t="s">
        <v>401</v>
      </c>
      <c r="K400" s="556">
        <f t="shared" si="19"/>
        <v>1</v>
      </c>
      <c r="L400" s="556" t="str">
        <f t="shared" si="21"/>
        <v>NO</v>
      </c>
      <c r="M400" s="563" t="s">
        <v>310</v>
      </c>
      <c r="N400" s="553">
        <v>3052</v>
      </c>
      <c r="O400" s="564" t="s">
        <v>743</v>
      </c>
    </row>
    <row r="401" spans="1:15" s="540" customFormat="1" ht="21" x14ac:dyDescent="0.35">
      <c r="A401" s="153">
        <v>2</v>
      </c>
      <c r="B401" s="153" t="s">
        <v>233</v>
      </c>
      <c r="C401" s="153" t="s">
        <v>251</v>
      </c>
      <c r="D401" s="556" t="s">
        <v>235</v>
      </c>
      <c r="E401" s="557" t="str">
        <f t="shared" si="20"/>
        <v>KM</v>
      </c>
      <c r="F401" s="557" t="s">
        <v>259</v>
      </c>
      <c r="G401" s="564" t="s">
        <v>395</v>
      </c>
      <c r="H401" s="556">
        <v>4</v>
      </c>
      <c r="I401" s="556" t="s">
        <v>747</v>
      </c>
      <c r="J401" s="556" t="s">
        <v>396</v>
      </c>
      <c r="K401" s="556">
        <f t="shared" si="19"/>
        <v>1</v>
      </c>
      <c r="L401" s="556" t="str">
        <f t="shared" si="21"/>
        <v>NO</v>
      </c>
      <c r="M401" s="563" t="s">
        <v>308</v>
      </c>
      <c r="N401" s="553">
        <v>921</v>
      </c>
      <c r="O401" s="564" t="s">
        <v>744</v>
      </c>
    </row>
    <row r="402" spans="1:15" s="540" customFormat="1" ht="21" x14ac:dyDescent="0.35">
      <c r="A402" s="153">
        <v>2</v>
      </c>
      <c r="B402" s="153" t="s">
        <v>233</v>
      </c>
      <c r="C402" s="153" t="s">
        <v>244</v>
      </c>
      <c r="D402" s="556" t="s">
        <v>235</v>
      </c>
      <c r="E402" s="557" t="str">
        <f t="shared" si="20"/>
        <v>KM</v>
      </c>
      <c r="F402" s="557" t="s">
        <v>739</v>
      </c>
      <c r="G402" s="564" t="s">
        <v>394</v>
      </c>
      <c r="H402" s="556">
        <v>3</v>
      </c>
      <c r="I402" s="556" t="s">
        <v>746</v>
      </c>
      <c r="J402" s="556" t="s">
        <v>400</v>
      </c>
      <c r="K402" s="556">
        <f t="shared" si="19"/>
        <v>1</v>
      </c>
      <c r="L402" s="556" t="str">
        <f t="shared" si="21"/>
        <v>NO</v>
      </c>
      <c r="M402" s="563" t="s">
        <v>308</v>
      </c>
      <c r="N402" s="553">
        <v>1294</v>
      </c>
      <c r="O402" s="564" t="s">
        <v>743</v>
      </c>
    </row>
    <row r="403" spans="1:15" s="540" customFormat="1" ht="21" x14ac:dyDescent="0.35">
      <c r="A403" s="153">
        <v>1</v>
      </c>
      <c r="B403" s="153" t="s">
        <v>225</v>
      </c>
      <c r="C403" s="153" t="s">
        <v>257</v>
      </c>
      <c r="D403" s="556" t="s">
        <v>235</v>
      </c>
      <c r="E403" s="557" t="str">
        <f t="shared" si="20"/>
        <v>KM</v>
      </c>
      <c r="F403" s="557" t="s">
        <v>739</v>
      </c>
      <c r="G403" s="564" t="s">
        <v>395</v>
      </c>
      <c r="H403" s="556">
        <v>4</v>
      </c>
      <c r="I403" s="556" t="s">
        <v>747</v>
      </c>
      <c r="J403" s="556" t="s">
        <v>396</v>
      </c>
      <c r="K403" s="556">
        <f t="shared" si="19"/>
        <v>2</v>
      </c>
      <c r="L403" s="556" t="str">
        <f t="shared" si="21"/>
        <v>NO</v>
      </c>
      <c r="M403" s="563" t="s">
        <v>308</v>
      </c>
      <c r="N403" s="553">
        <v>2138</v>
      </c>
      <c r="O403" s="564" t="s">
        <v>744</v>
      </c>
    </row>
    <row r="404" spans="1:15" s="540" customFormat="1" ht="21" x14ac:dyDescent="0.35">
      <c r="A404" s="153">
        <v>1</v>
      </c>
      <c r="B404" s="153" t="s">
        <v>225</v>
      </c>
      <c r="C404" s="153" t="s">
        <v>228</v>
      </c>
      <c r="D404" s="556" t="s">
        <v>1</v>
      </c>
      <c r="E404" s="557" t="str">
        <f t="shared" si="20"/>
        <v>SU</v>
      </c>
      <c r="F404" s="557" t="s">
        <v>259</v>
      </c>
      <c r="G404" s="564" t="s">
        <v>397</v>
      </c>
      <c r="H404" s="556">
        <v>3</v>
      </c>
      <c r="I404" s="556" t="s">
        <v>746</v>
      </c>
      <c r="J404" s="556" t="s">
        <v>401</v>
      </c>
      <c r="K404" s="556">
        <f t="shared" si="19"/>
        <v>2</v>
      </c>
      <c r="L404" s="556" t="str">
        <f t="shared" si="21"/>
        <v>NO</v>
      </c>
      <c r="M404" s="563" t="s">
        <v>313</v>
      </c>
      <c r="N404" s="553">
        <v>1577</v>
      </c>
      <c r="O404" s="564" t="s">
        <v>743</v>
      </c>
    </row>
    <row r="405" spans="1:15" s="540" customFormat="1" ht="21" x14ac:dyDescent="0.35">
      <c r="A405" s="153">
        <v>1</v>
      </c>
      <c r="B405" s="153" t="s">
        <v>225</v>
      </c>
      <c r="C405" s="153" t="s">
        <v>226</v>
      </c>
      <c r="D405" s="556" t="s">
        <v>240</v>
      </c>
      <c r="E405" s="557" t="str">
        <f t="shared" si="20"/>
        <v>PZ</v>
      </c>
      <c r="F405" s="557" t="s">
        <v>739</v>
      </c>
      <c r="G405" s="564" t="s">
        <v>397</v>
      </c>
      <c r="H405" s="556">
        <v>2</v>
      </c>
      <c r="I405" s="556" t="s">
        <v>746</v>
      </c>
      <c r="J405" s="556" t="s">
        <v>396</v>
      </c>
      <c r="K405" s="556">
        <f t="shared" si="19"/>
        <v>2</v>
      </c>
      <c r="L405" s="556" t="str">
        <f t="shared" si="21"/>
        <v>NO</v>
      </c>
      <c r="M405" s="563" t="s">
        <v>310</v>
      </c>
      <c r="N405" s="553">
        <v>1061</v>
      </c>
      <c r="O405" s="564" t="s">
        <v>744</v>
      </c>
    </row>
    <row r="406" spans="1:15" s="540" customFormat="1" ht="21" x14ac:dyDescent="0.35">
      <c r="A406" s="153">
        <v>2</v>
      </c>
      <c r="B406" s="153" t="s">
        <v>225</v>
      </c>
      <c r="C406" s="153" t="s">
        <v>247</v>
      </c>
      <c r="D406" s="556" t="s">
        <v>1</v>
      </c>
      <c r="E406" s="557" t="str">
        <f t="shared" si="20"/>
        <v>SU</v>
      </c>
      <c r="F406" s="557" t="s">
        <v>739</v>
      </c>
      <c r="G406" s="564" t="s">
        <v>395</v>
      </c>
      <c r="H406" s="556">
        <v>2</v>
      </c>
      <c r="I406" s="556" t="s">
        <v>746</v>
      </c>
      <c r="J406" s="556" t="s">
        <v>398</v>
      </c>
      <c r="K406" s="556">
        <f t="shared" si="19"/>
        <v>1</v>
      </c>
      <c r="L406" s="556" t="str">
        <f t="shared" si="21"/>
        <v>NO</v>
      </c>
      <c r="M406" s="563" t="s">
        <v>308</v>
      </c>
      <c r="N406" s="553">
        <v>503</v>
      </c>
      <c r="O406" s="564" t="s">
        <v>744</v>
      </c>
    </row>
    <row r="407" spans="1:15" s="540" customFormat="1" ht="21" x14ac:dyDescent="0.35">
      <c r="A407" s="153">
        <v>2</v>
      </c>
      <c r="B407" s="153" t="s">
        <v>225</v>
      </c>
      <c r="C407" s="153" t="s">
        <v>239</v>
      </c>
      <c r="D407" s="556" t="s">
        <v>255</v>
      </c>
      <c r="E407" s="557" t="str">
        <f t="shared" si="20"/>
        <v>BW</v>
      </c>
      <c r="F407" s="557" t="s">
        <v>738</v>
      </c>
      <c r="G407" s="564" t="s">
        <v>394</v>
      </c>
      <c r="H407" s="556">
        <v>3</v>
      </c>
      <c r="I407" s="556" t="s">
        <v>746</v>
      </c>
      <c r="J407" s="556" t="s">
        <v>398</v>
      </c>
      <c r="K407" s="556">
        <f t="shared" si="19"/>
        <v>1</v>
      </c>
      <c r="L407" s="556" t="str">
        <f t="shared" si="21"/>
        <v>NO</v>
      </c>
      <c r="M407" s="563" t="s">
        <v>313</v>
      </c>
      <c r="N407" s="553">
        <v>2032</v>
      </c>
      <c r="O407" s="564" t="s">
        <v>744</v>
      </c>
    </row>
    <row r="408" spans="1:15" s="540" customFormat="1" ht="21" x14ac:dyDescent="0.35">
      <c r="A408" s="153">
        <v>2</v>
      </c>
      <c r="B408" s="153" t="s">
        <v>225</v>
      </c>
      <c r="C408" s="153" t="s">
        <v>253</v>
      </c>
      <c r="D408" s="556" t="s">
        <v>1</v>
      </c>
      <c r="E408" s="557" t="str">
        <f t="shared" si="20"/>
        <v>SU</v>
      </c>
      <c r="F408" s="557" t="s">
        <v>259</v>
      </c>
      <c r="G408" s="564" t="s">
        <v>395</v>
      </c>
      <c r="H408" s="556">
        <v>5</v>
      </c>
      <c r="I408" s="556" t="s">
        <v>747</v>
      </c>
      <c r="J408" s="556" t="s">
        <v>402</v>
      </c>
      <c r="K408" s="556">
        <f t="shared" si="19"/>
        <v>1</v>
      </c>
      <c r="L408" s="556" t="str">
        <f t="shared" si="21"/>
        <v>NO</v>
      </c>
      <c r="M408" s="563" t="s">
        <v>313</v>
      </c>
      <c r="N408" s="553">
        <v>3002</v>
      </c>
      <c r="O408" s="564" t="s">
        <v>744</v>
      </c>
    </row>
    <row r="409" spans="1:15" s="540" customFormat="1" ht="21" x14ac:dyDescent="0.35">
      <c r="A409" s="153">
        <v>2</v>
      </c>
      <c r="B409" s="153" t="s">
        <v>225</v>
      </c>
      <c r="C409" s="153" t="s">
        <v>230</v>
      </c>
      <c r="D409" s="556" t="s">
        <v>245</v>
      </c>
      <c r="E409" s="557" t="str">
        <f t="shared" si="20"/>
        <v>QL</v>
      </c>
      <c r="F409" s="557" t="s">
        <v>259</v>
      </c>
      <c r="G409" s="564" t="s">
        <v>397</v>
      </c>
      <c r="H409" s="556">
        <v>3</v>
      </c>
      <c r="I409" s="556" t="s">
        <v>746</v>
      </c>
      <c r="J409" s="556" t="s">
        <v>399</v>
      </c>
      <c r="K409" s="556">
        <f t="shared" si="19"/>
        <v>1</v>
      </c>
      <c r="L409" s="556" t="str">
        <f t="shared" si="21"/>
        <v>NO</v>
      </c>
      <c r="M409" s="563" t="s">
        <v>304</v>
      </c>
      <c r="N409" s="553">
        <v>2703</v>
      </c>
      <c r="O409" s="564" t="s">
        <v>743</v>
      </c>
    </row>
    <row r="410" spans="1:15" s="540" customFormat="1" ht="21" x14ac:dyDescent="0.35">
      <c r="A410" s="153">
        <v>2</v>
      </c>
      <c r="B410" s="153" t="s">
        <v>225</v>
      </c>
      <c r="C410" s="153" t="s">
        <v>228</v>
      </c>
      <c r="D410" s="556" t="s">
        <v>252</v>
      </c>
      <c r="E410" s="557" t="str">
        <f t="shared" si="20"/>
        <v>VX</v>
      </c>
      <c r="F410" s="557" t="s">
        <v>739</v>
      </c>
      <c r="G410" s="564" t="s">
        <v>397</v>
      </c>
      <c r="H410" s="556">
        <v>4</v>
      </c>
      <c r="I410" s="556" t="s">
        <v>747</v>
      </c>
      <c r="J410" s="556" t="s">
        <v>400</v>
      </c>
      <c r="K410" s="556">
        <f t="shared" si="19"/>
        <v>1</v>
      </c>
      <c r="L410" s="556" t="str">
        <f t="shared" si="21"/>
        <v>NO</v>
      </c>
      <c r="M410" s="563" t="s">
        <v>308</v>
      </c>
      <c r="N410" s="553">
        <v>618</v>
      </c>
      <c r="O410" s="564" t="s">
        <v>744</v>
      </c>
    </row>
    <row r="411" spans="1:15" s="540" customFormat="1" ht="21" x14ac:dyDescent="0.35">
      <c r="A411" s="153">
        <v>3</v>
      </c>
      <c r="B411" s="153" t="s">
        <v>225</v>
      </c>
      <c r="C411" s="153" t="s">
        <v>249</v>
      </c>
      <c r="D411" s="556" t="s">
        <v>1</v>
      </c>
      <c r="E411" s="557" t="str">
        <f t="shared" si="20"/>
        <v>SU</v>
      </c>
      <c r="F411" s="557" t="s">
        <v>738</v>
      </c>
      <c r="G411" s="564" t="s">
        <v>395</v>
      </c>
      <c r="H411" s="556">
        <v>2</v>
      </c>
      <c r="I411" s="556" t="s">
        <v>746</v>
      </c>
      <c r="J411" s="556" t="s">
        <v>398</v>
      </c>
      <c r="K411" s="556">
        <f t="shared" si="19"/>
        <v>0</v>
      </c>
      <c r="L411" s="556" t="str">
        <f t="shared" si="21"/>
        <v>YES</v>
      </c>
      <c r="M411" s="563" t="s">
        <v>310</v>
      </c>
      <c r="N411" s="553">
        <v>461</v>
      </c>
      <c r="O411" s="564" t="s">
        <v>743</v>
      </c>
    </row>
    <row r="412" spans="1:15" s="540" customFormat="1" ht="21" x14ac:dyDescent="0.35">
      <c r="A412" s="153">
        <v>2</v>
      </c>
      <c r="B412" s="153" t="s">
        <v>238</v>
      </c>
      <c r="C412" s="153" t="s">
        <v>230</v>
      </c>
      <c r="D412" s="556" t="s">
        <v>245</v>
      </c>
      <c r="E412" s="557" t="str">
        <f t="shared" si="20"/>
        <v>QL</v>
      </c>
      <c r="F412" s="557" t="s">
        <v>739</v>
      </c>
      <c r="G412" s="564" t="s">
        <v>397</v>
      </c>
      <c r="H412" s="556">
        <v>2</v>
      </c>
      <c r="I412" s="556" t="s">
        <v>746</v>
      </c>
      <c r="J412" s="556" t="s">
        <v>398</v>
      </c>
      <c r="K412" s="556">
        <f t="shared" si="19"/>
        <v>1</v>
      </c>
      <c r="L412" s="556" t="str">
        <f t="shared" si="21"/>
        <v>NO</v>
      </c>
      <c r="M412" s="563" t="s">
        <v>310</v>
      </c>
      <c r="N412" s="553">
        <v>1469</v>
      </c>
      <c r="O412" s="564" t="s">
        <v>743</v>
      </c>
    </row>
    <row r="413" spans="1:15" s="540" customFormat="1" ht="21" x14ac:dyDescent="0.35">
      <c r="A413" s="153">
        <v>2</v>
      </c>
      <c r="B413" s="153" t="s">
        <v>238</v>
      </c>
      <c r="C413" s="153" t="s">
        <v>249</v>
      </c>
      <c r="D413" s="556" t="s">
        <v>240</v>
      </c>
      <c r="E413" s="557" t="str">
        <f t="shared" si="20"/>
        <v>PZ</v>
      </c>
      <c r="F413" s="557" t="s">
        <v>738</v>
      </c>
      <c r="G413" s="564" t="s">
        <v>395</v>
      </c>
      <c r="H413" s="556">
        <v>3</v>
      </c>
      <c r="I413" s="556" t="s">
        <v>746</v>
      </c>
      <c r="J413" s="556" t="s">
        <v>396</v>
      </c>
      <c r="K413" s="556">
        <f t="shared" si="19"/>
        <v>1</v>
      </c>
      <c r="L413" s="556" t="str">
        <f t="shared" si="21"/>
        <v>NO</v>
      </c>
      <c r="M413" s="563" t="s">
        <v>310</v>
      </c>
      <c r="N413" s="553">
        <v>3774</v>
      </c>
      <c r="O413" s="564" t="s">
        <v>744</v>
      </c>
    </row>
    <row r="414" spans="1:15" s="540" customFormat="1" ht="21" x14ac:dyDescent="0.35">
      <c r="A414" s="153">
        <v>2</v>
      </c>
      <c r="B414" s="153" t="s">
        <v>238</v>
      </c>
      <c r="C414" s="153" t="s">
        <v>228</v>
      </c>
      <c r="D414" s="556" t="s">
        <v>229</v>
      </c>
      <c r="E414" s="557" t="str">
        <f t="shared" si="20"/>
        <v>TH</v>
      </c>
      <c r="F414" s="557" t="s">
        <v>738</v>
      </c>
      <c r="G414" s="564" t="s">
        <v>397</v>
      </c>
      <c r="H414" s="556">
        <v>5</v>
      </c>
      <c r="I414" s="556" t="s">
        <v>747</v>
      </c>
      <c r="J414" s="556" t="s">
        <v>401</v>
      </c>
      <c r="K414" s="556">
        <f t="shared" si="19"/>
        <v>1</v>
      </c>
      <c r="L414" s="556" t="str">
        <f t="shared" si="21"/>
        <v>NO</v>
      </c>
      <c r="M414" s="563" t="s">
        <v>310</v>
      </c>
      <c r="N414" s="553">
        <v>1543</v>
      </c>
      <c r="O414" s="564" t="s">
        <v>743</v>
      </c>
    </row>
    <row r="415" spans="1:15" s="540" customFormat="1" ht="21" x14ac:dyDescent="0.35">
      <c r="A415" s="153">
        <v>1</v>
      </c>
      <c r="B415" s="153" t="s">
        <v>246</v>
      </c>
      <c r="C415" s="153" t="s">
        <v>230</v>
      </c>
      <c r="D415" s="556" t="s">
        <v>252</v>
      </c>
      <c r="E415" s="557" t="str">
        <f t="shared" si="20"/>
        <v>VX</v>
      </c>
      <c r="F415" s="557" t="s">
        <v>259</v>
      </c>
      <c r="G415" s="564" t="s">
        <v>395</v>
      </c>
      <c r="H415" s="556">
        <v>2</v>
      </c>
      <c r="I415" s="556" t="s">
        <v>746</v>
      </c>
      <c r="J415" s="556" t="s">
        <v>396</v>
      </c>
      <c r="K415" s="556">
        <f t="shared" si="19"/>
        <v>2</v>
      </c>
      <c r="L415" s="556" t="str">
        <f t="shared" si="21"/>
        <v>NO</v>
      </c>
      <c r="M415" s="563" t="s">
        <v>308</v>
      </c>
      <c r="N415" s="553">
        <v>1878</v>
      </c>
      <c r="O415" s="564" t="s">
        <v>744</v>
      </c>
    </row>
    <row r="416" spans="1:15" s="540" customFormat="1" ht="21" x14ac:dyDescent="0.35">
      <c r="A416" s="153">
        <v>1</v>
      </c>
      <c r="B416" s="153" t="s">
        <v>246</v>
      </c>
      <c r="C416" s="153" t="s">
        <v>236</v>
      </c>
      <c r="D416" s="556" t="s">
        <v>248</v>
      </c>
      <c r="E416" s="557" t="str">
        <f t="shared" si="20"/>
        <v>MT</v>
      </c>
      <c r="F416" s="557" t="s">
        <v>739</v>
      </c>
      <c r="G416" s="564" t="s">
        <v>394</v>
      </c>
      <c r="H416" s="556">
        <v>2</v>
      </c>
      <c r="I416" s="556" t="s">
        <v>746</v>
      </c>
      <c r="J416" s="556" t="s">
        <v>401</v>
      </c>
      <c r="K416" s="556">
        <f t="shared" si="19"/>
        <v>2</v>
      </c>
      <c r="L416" s="556" t="str">
        <f t="shared" si="21"/>
        <v>NO</v>
      </c>
      <c r="M416" s="563" t="s">
        <v>308</v>
      </c>
      <c r="N416" s="553">
        <v>1706</v>
      </c>
      <c r="O416" s="564" t="s">
        <v>743</v>
      </c>
    </row>
    <row r="417" spans="1:15" s="540" customFormat="1" ht="21" x14ac:dyDescent="0.35">
      <c r="A417" s="153">
        <v>2</v>
      </c>
      <c r="B417" s="153" t="s">
        <v>246</v>
      </c>
      <c r="C417" s="153" t="s">
        <v>249</v>
      </c>
      <c r="D417" s="556" t="s">
        <v>242</v>
      </c>
      <c r="E417" s="557" t="str">
        <f t="shared" si="20"/>
        <v>NP</v>
      </c>
      <c r="F417" s="557" t="s">
        <v>259</v>
      </c>
      <c r="G417" s="564" t="s">
        <v>397</v>
      </c>
      <c r="H417" s="556">
        <v>4</v>
      </c>
      <c r="I417" s="556" t="s">
        <v>747</v>
      </c>
      <c r="J417" s="556" t="s">
        <v>401</v>
      </c>
      <c r="K417" s="556">
        <f t="shared" si="19"/>
        <v>1</v>
      </c>
      <c r="L417" s="556" t="str">
        <f t="shared" si="21"/>
        <v>NO</v>
      </c>
      <c r="M417" s="563" t="s">
        <v>304</v>
      </c>
      <c r="N417" s="553">
        <v>3211</v>
      </c>
      <c r="O417" s="564" t="s">
        <v>744</v>
      </c>
    </row>
    <row r="418" spans="1:15" s="540" customFormat="1" ht="21" x14ac:dyDescent="0.35">
      <c r="A418" s="153">
        <v>2</v>
      </c>
      <c r="B418" s="153" t="s">
        <v>246</v>
      </c>
      <c r="C418" s="153" t="s">
        <v>253</v>
      </c>
      <c r="D418" s="556" t="s">
        <v>237</v>
      </c>
      <c r="E418" s="557" t="str">
        <f t="shared" si="20"/>
        <v>ST</v>
      </c>
      <c r="F418" s="557" t="s">
        <v>738</v>
      </c>
      <c r="G418" s="564" t="s">
        <v>395</v>
      </c>
      <c r="H418" s="556">
        <v>3</v>
      </c>
      <c r="I418" s="556" t="s">
        <v>746</v>
      </c>
      <c r="J418" s="556" t="s">
        <v>399</v>
      </c>
      <c r="K418" s="556">
        <f t="shared" si="19"/>
        <v>1</v>
      </c>
      <c r="L418" s="556" t="str">
        <f t="shared" si="21"/>
        <v>NO</v>
      </c>
      <c r="M418" s="563" t="s">
        <v>307</v>
      </c>
      <c r="N418" s="553">
        <v>3196</v>
      </c>
      <c r="O418" s="564" t="s">
        <v>743</v>
      </c>
    </row>
    <row r="419" spans="1:15" s="540" customFormat="1" ht="21" x14ac:dyDescent="0.35">
      <c r="A419" s="153">
        <v>2</v>
      </c>
      <c r="B419" s="153" t="s">
        <v>246</v>
      </c>
      <c r="C419" s="153" t="s">
        <v>228</v>
      </c>
      <c r="D419" s="556" t="s">
        <v>229</v>
      </c>
      <c r="E419" s="557" t="str">
        <f t="shared" si="20"/>
        <v>TH</v>
      </c>
      <c r="F419" s="557" t="s">
        <v>739</v>
      </c>
      <c r="G419" s="564" t="s">
        <v>395</v>
      </c>
      <c r="H419" s="556">
        <v>2</v>
      </c>
      <c r="I419" s="556" t="s">
        <v>746</v>
      </c>
      <c r="J419" s="556" t="s">
        <v>402</v>
      </c>
      <c r="K419" s="556">
        <f t="shared" si="19"/>
        <v>1</v>
      </c>
      <c r="L419" s="556" t="str">
        <f t="shared" si="21"/>
        <v>NO</v>
      </c>
      <c r="M419" s="563" t="s">
        <v>313</v>
      </c>
      <c r="N419" s="553">
        <v>1680</v>
      </c>
      <c r="O419" s="564" t="s">
        <v>744</v>
      </c>
    </row>
    <row r="420" spans="1:15" s="540" customFormat="1" ht="21" x14ac:dyDescent="0.35">
      <c r="A420" s="153">
        <v>2</v>
      </c>
      <c r="B420" s="153" t="s">
        <v>246</v>
      </c>
      <c r="C420" s="153" t="s">
        <v>230</v>
      </c>
      <c r="D420" s="556" t="s">
        <v>1</v>
      </c>
      <c r="E420" s="557" t="str">
        <f t="shared" si="20"/>
        <v>SU</v>
      </c>
      <c r="F420" s="557" t="s">
        <v>259</v>
      </c>
      <c r="G420" s="564" t="s">
        <v>397</v>
      </c>
      <c r="H420" s="556">
        <v>3</v>
      </c>
      <c r="I420" s="556" t="s">
        <v>746</v>
      </c>
      <c r="J420" s="556" t="s">
        <v>398</v>
      </c>
      <c r="K420" s="556">
        <f t="shared" si="19"/>
        <v>1</v>
      </c>
      <c r="L420" s="556" t="str">
        <f t="shared" si="21"/>
        <v>NO</v>
      </c>
      <c r="M420" s="563" t="s">
        <v>307</v>
      </c>
      <c r="N420" s="553">
        <v>490</v>
      </c>
      <c r="O420" s="564" t="s">
        <v>744</v>
      </c>
    </row>
    <row r="421" spans="1:15" s="540" customFormat="1" ht="21" x14ac:dyDescent="0.35">
      <c r="A421" s="153">
        <v>2</v>
      </c>
      <c r="B421" s="153" t="s">
        <v>246</v>
      </c>
      <c r="C421" s="153" t="s">
        <v>226</v>
      </c>
      <c r="D421" s="556" t="s">
        <v>2</v>
      </c>
      <c r="E421" s="557" t="str">
        <f t="shared" si="20"/>
        <v>JN</v>
      </c>
      <c r="F421" s="557" t="s">
        <v>259</v>
      </c>
      <c r="G421" s="564" t="s">
        <v>395</v>
      </c>
      <c r="H421" s="556">
        <v>4</v>
      </c>
      <c r="I421" s="556" t="s">
        <v>747</v>
      </c>
      <c r="J421" s="556" t="s">
        <v>402</v>
      </c>
      <c r="K421" s="556">
        <f t="shared" si="19"/>
        <v>1</v>
      </c>
      <c r="L421" s="556" t="str">
        <f t="shared" si="21"/>
        <v>NO</v>
      </c>
      <c r="M421" s="563" t="s">
        <v>310</v>
      </c>
      <c r="N421" s="553">
        <v>3549</v>
      </c>
      <c r="O421" s="564" t="s">
        <v>744</v>
      </c>
    </row>
    <row r="422" spans="1:15" s="540" customFormat="1" ht="21" x14ac:dyDescent="0.35">
      <c r="A422" s="153">
        <v>2</v>
      </c>
      <c r="B422" s="153" t="s">
        <v>246</v>
      </c>
      <c r="C422" s="153" t="s">
        <v>228</v>
      </c>
      <c r="D422" s="556" t="s">
        <v>3</v>
      </c>
      <c r="E422" s="557" t="str">
        <f t="shared" si="20"/>
        <v>MA</v>
      </c>
      <c r="F422" s="557" t="s">
        <v>738</v>
      </c>
      <c r="G422" s="564" t="s">
        <v>394</v>
      </c>
      <c r="H422" s="556">
        <v>2</v>
      </c>
      <c r="I422" s="556" t="s">
        <v>746</v>
      </c>
      <c r="J422" s="556" t="s">
        <v>401</v>
      </c>
      <c r="K422" s="556">
        <f t="shared" si="19"/>
        <v>1</v>
      </c>
      <c r="L422" s="556" t="str">
        <f t="shared" si="21"/>
        <v>NO</v>
      </c>
      <c r="M422" s="563" t="s">
        <v>313</v>
      </c>
      <c r="N422" s="553">
        <v>375</v>
      </c>
      <c r="O422" s="564" t="s">
        <v>743</v>
      </c>
    </row>
    <row r="423" spans="1:15" s="540" customFormat="1" ht="21" x14ac:dyDescent="0.35">
      <c r="A423" s="153">
        <v>2</v>
      </c>
      <c r="B423" s="153" t="s">
        <v>246</v>
      </c>
      <c r="C423" s="153" t="s">
        <v>241</v>
      </c>
      <c r="D423" s="556" t="s">
        <v>235</v>
      </c>
      <c r="E423" s="557" t="str">
        <f t="shared" si="20"/>
        <v>KM</v>
      </c>
      <c r="F423" s="557" t="s">
        <v>738</v>
      </c>
      <c r="G423" s="564" t="s">
        <v>394</v>
      </c>
      <c r="H423" s="556">
        <v>3</v>
      </c>
      <c r="I423" s="556" t="s">
        <v>746</v>
      </c>
      <c r="J423" s="556" t="s">
        <v>399</v>
      </c>
      <c r="K423" s="556">
        <f t="shared" si="19"/>
        <v>1</v>
      </c>
      <c r="L423" s="556" t="str">
        <f t="shared" si="21"/>
        <v>NO</v>
      </c>
      <c r="M423" s="563" t="s">
        <v>310</v>
      </c>
      <c r="N423" s="553">
        <v>2405</v>
      </c>
      <c r="O423" s="564" t="s">
        <v>744</v>
      </c>
    </row>
    <row r="424" spans="1:15" s="540" customFormat="1" ht="21" x14ac:dyDescent="0.35">
      <c r="A424" s="153">
        <v>1</v>
      </c>
      <c r="B424" s="153" t="s">
        <v>250</v>
      </c>
      <c r="C424" s="153" t="s">
        <v>257</v>
      </c>
      <c r="D424" s="556" t="s">
        <v>242</v>
      </c>
      <c r="E424" s="557" t="str">
        <f t="shared" si="20"/>
        <v>NP</v>
      </c>
      <c r="F424" s="557" t="s">
        <v>259</v>
      </c>
      <c r="G424" s="564" t="s">
        <v>394</v>
      </c>
      <c r="H424" s="556">
        <v>2</v>
      </c>
      <c r="I424" s="556" t="s">
        <v>746</v>
      </c>
      <c r="J424" s="556" t="s">
        <v>396</v>
      </c>
      <c r="K424" s="556">
        <f t="shared" si="19"/>
        <v>2</v>
      </c>
      <c r="L424" s="556" t="str">
        <f t="shared" si="21"/>
        <v>NO</v>
      </c>
      <c r="M424" s="563" t="s">
        <v>304</v>
      </c>
      <c r="N424" s="553">
        <v>2163</v>
      </c>
      <c r="O424" s="564" t="s">
        <v>743</v>
      </c>
    </row>
    <row r="425" spans="1:15" s="540" customFormat="1" ht="21" x14ac:dyDescent="0.35">
      <c r="A425" s="153">
        <v>1</v>
      </c>
      <c r="B425" s="153" t="s">
        <v>250</v>
      </c>
      <c r="C425" s="153" t="s">
        <v>230</v>
      </c>
      <c r="D425" s="556" t="s">
        <v>3</v>
      </c>
      <c r="E425" s="557" t="str">
        <f t="shared" si="20"/>
        <v>MA</v>
      </c>
      <c r="F425" s="557" t="s">
        <v>259</v>
      </c>
      <c r="G425" s="564" t="s">
        <v>397</v>
      </c>
      <c r="H425" s="556">
        <v>5</v>
      </c>
      <c r="I425" s="556" t="s">
        <v>747</v>
      </c>
      <c r="J425" s="556" t="s">
        <v>401</v>
      </c>
      <c r="K425" s="556">
        <f t="shared" si="19"/>
        <v>2</v>
      </c>
      <c r="L425" s="556" t="str">
        <f t="shared" si="21"/>
        <v>NO</v>
      </c>
      <c r="M425" s="563" t="s">
        <v>313</v>
      </c>
      <c r="N425" s="553">
        <v>487</v>
      </c>
      <c r="O425" s="564" t="s">
        <v>744</v>
      </c>
    </row>
    <row r="426" spans="1:15" s="540" customFormat="1" ht="21" x14ac:dyDescent="0.35">
      <c r="A426" s="153">
        <v>1</v>
      </c>
      <c r="B426" s="153" t="s">
        <v>250</v>
      </c>
      <c r="C426" s="153" t="s">
        <v>249</v>
      </c>
      <c r="D426" s="556" t="s">
        <v>235</v>
      </c>
      <c r="E426" s="557" t="str">
        <f t="shared" si="20"/>
        <v>KM</v>
      </c>
      <c r="F426" s="557" t="s">
        <v>259</v>
      </c>
      <c r="G426" s="564" t="s">
        <v>394</v>
      </c>
      <c r="H426" s="556">
        <v>5</v>
      </c>
      <c r="I426" s="556" t="s">
        <v>747</v>
      </c>
      <c r="J426" s="556" t="s">
        <v>396</v>
      </c>
      <c r="K426" s="556">
        <f t="shared" si="19"/>
        <v>2</v>
      </c>
      <c r="L426" s="556" t="str">
        <f t="shared" si="21"/>
        <v>NO</v>
      </c>
      <c r="M426" s="563" t="s">
        <v>307</v>
      </c>
      <c r="N426" s="553">
        <v>3011</v>
      </c>
      <c r="O426" s="564" t="s">
        <v>744</v>
      </c>
    </row>
    <row r="427" spans="1:15" s="540" customFormat="1" ht="21" x14ac:dyDescent="0.35">
      <c r="A427" s="153">
        <v>1</v>
      </c>
      <c r="B427" s="153" t="s">
        <v>250</v>
      </c>
      <c r="C427" s="153" t="s">
        <v>230</v>
      </c>
      <c r="D427" s="556" t="s">
        <v>245</v>
      </c>
      <c r="E427" s="557" t="str">
        <f t="shared" si="20"/>
        <v>QL</v>
      </c>
      <c r="F427" s="557" t="s">
        <v>259</v>
      </c>
      <c r="G427" s="564" t="s">
        <v>394</v>
      </c>
      <c r="H427" s="556">
        <v>4</v>
      </c>
      <c r="I427" s="556" t="s">
        <v>747</v>
      </c>
      <c r="J427" s="556" t="s">
        <v>398</v>
      </c>
      <c r="K427" s="556">
        <f t="shared" si="19"/>
        <v>2</v>
      </c>
      <c r="L427" s="556" t="str">
        <f t="shared" si="21"/>
        <v>NO</v>
      </c>
      <c r="M427" s="563" t="s">
        <v>307</v>
      </c>
      <c r="N427" s="553">
        <v>455</v>
      </c>
      <c r="O427" s="564" t="s">
        <v>744</v>
      </c>
    </row>
    <row r="428" spans="1:15" s="540" customFormat="1" ht="21" x14ac:dyDescent="0.35">
      <c r="A428" s="153">
        <v>1</v>
      </c>
      <c r="B428" s="153" t="s">
        <v>250</v>
      </c>
      <c r="C428" s="153" t="s">
        <v>228</v>
      </c>
      <c r="D428" s="556" t="s">
        <v>252</v>
      </c>
      <c r="E428" s="557" t="str">
        <f t="shared" si="20"/>
        <v>VX</v>
      </c>
      <c r="F428" s="557" t="s">
        <v>259</v>
      </c>
      <c r="G428" s="564" t="s">
        <v>395</v>
      </c>
      <c r="H428" s="556">
        <v>5</v>
      </c>
      <c r="I428" s="556" t="s">
        <v>747</v>
      </c>
      <c r="J428" s="556" t="s">
        <v>398</v>
      </c>
      <c r="K428" s="556">
        <f t="shared" si="19"/>
        <v>2</v>
      </c>
      <c r="L428" s="556" t="str">
        <f t="shared" si="21"/>
        <v>NO</v>
      </c>
      <c r="M428" s="563" t="s">
        <v>310</v>
      </c>
      <c r="N428" s="553">
        <v>2083</v>
      </c>
      <c r="O428" s="564" t="s">
        <v>744</v>
      </c>
    </row>
    <row r="429" spans="1:15" s="540" customFormat="1" ht="21" x14ac:dyDescent="0.35">
      <c r="A429" s="153">
        <v>2</v>
      </c>
      <c r="B429" s="153" t="s">
        <v>250</v>
      </c>
      <c r="C429" s="153" t="s">
        <v>251</v>
      </c>
      <c r="D429" s="556" t="s">
        <v>237</v>
      </c>
      <c r="E429" s="557" t="str">
        <f t="shared" si="20"/>
        <v>ST</v>
      </c>
      <c r="F429" s="557" t="s">
        <v>738</v>
      </c>
      <c r="G429" s="564" t="s">
        <v>394</v>
      </c>
      <c r="H429" s="556">
        <v>5</v>
      </c>
      <c r="I429" s="556" t="s">
        <v>747</v>
      </c>
      <c r="J429" s="556" t="s">
        <v>402</v>
      </c>
      <c r="K429" s="556">
        <f t="shared" si="19"/>
        <v>1</v>
      </c>
      <c r="L429" s="556" t="str">
        <f t="shared" si="21"/>
        <v>NO</v>
      </c>
      <c r="M429" s="563" t="s">
        <v>307</v>
      </c>
      <c r="N429" s="553">
        <v>3608</v>
      </c>
      <c r="O429" s="564" t="s">
        <v>744</v>
      </c>
    </row>
    <row r="430" spans="1:15" s="540" customFormat="1" ht="21" x14ac:dyDescent="0.35">
      <c r="A430" s="153">
        <v>2</v>
      </c>
      <c r="B430" s="153" t="s">
        <v>250</v>
      </c>
      <c r="C430" s="153" t="s">
        <v>234</v>
      </c>
      <c r="D430" s="556" t="s">
        <v>1</v>
      </c>
      <c r="E430" s="557" t="str">
        <f t="shared" si="20"/>
        <v>SU</v>
      </c>
      <c r="F430" s="557" t="s">
        <v>739</v>
      </c>
      <c r="G430" s="564" t="s">
        <v>397</v>
      </c>
      <c r="H430" s="556">
        <v>5</v>
      </c>
      <c r="I430" s="556" t="s">
        <v>747</v>
      </c>
      <c r="J430" s="556" t="s">
        <v>399</v>
      </c>
      <c r="K430" s="556">
        <f t="shared" si="19"/>
        <v>1</v>
      </c>
      <c r="L430" s="556" t="str">
        <f t="shared" si="21"/>
        <v>NO</v>
      </c>
      <c r="M430" s="563" t="s">
        <v>307</v>
      </c>
      <c r="N430" s="553">
        <v>3451</v>
      </c>
      <c r="O430" s="564" t="s">
        <v>743</v>
      </c>
    </row>
    <row r="431" spans="1:15" s="540" customFormat="1" ht="21" x14ac:dyDescent="0.35">
      <c r="A431" s="153">
        <v>2</v>
      </c>
      <c r="B431" s="153" t="s">
        <v>250</v>
      </c>
      <c r="C431" s="153" t="s">
        <v>244</v>
      </c>
      <c r="D431" s="556" t="s">
        <v>2</v>
      </c>
      <c r="E431" s="557" t="str">
        <f t="shared" si="20"/>
        <v>JN</v>
      </c>
      <c r="F431" s="557" t="s">
        <v>739</v>
      </c>
      <c r="G431" s="564" t="s">
        <v>394</v>
      </c>
      <c r="H431" s="556">
        <v>3</v>
      </c>
      <c r="I431" s="556" t="s">
        <v>746</v>
      </c>
      <c r="J431" s="556" t="s">
        <v>400</v>
      </c>
      <c r="K431" s="556">
        <f t="shared" si="19"/>
        <v>1</v>
      </c>
      <c r="L431" s="556" t="str">
        <f t="shared" si="21"/>
        <v>NO</v>
      </c>
      <c r="M431" s="563" t="s">
        <v>310</v>
      </c>
      <c r="N431" s="553">
        <v>959</v>
      </c>
      <c r="O431" s="564" t="s">
        <v>744</v>
      </c>
    </row>
    <row r="432" spans="1:15" s="540" customFormat="1" ht="21" x14ac:dyDescent="0.35">
      <c r="A432" s="153">
        <v>2</v>
      </c>
      <c r="B432" s="153" t="s">
        <v>250</v>
      </c>
      <c r="C432" s="153" t="s">
        <v>228</v>
      </c>
      <c r="D432" s="556" t="s">
        <v>255</v>
      </c>
      <c r="E432" s="557" t="str">
        <f t="shared" si="20"/>
        <v>BW</v>
      </c>
      <c r="F432" s="557" t="s">
        <v>259</v>
      </c>
      <c r="G432" s="564" t="s">
        <v>397</v>
      </c>
      <c r="H432" s="556">
        <v>2</v>
      </c>
      <c r="I432" s="556" t="s">
        <v>746</v>
      </c>
      <c r="J432" s="556" t="s">
        <v>398</v>
      </c>
      <c r="K432" s="556">
        <f t="shared" si="19"/>
        <v>1</v>
      </c>
      <c r="L432" s="556" t="str">
        <f t="shared" si="21"/>
        <v>NO</v>
      </c>
      <c r="M432" s="563" t="s">
        <v>310</v>
      </c>
      <c r="N432" s="553">
        <v>3511</v>
      </c>
      <c r="O432" s="564" t="s">
        <v>743</v>
      </c>
    </row>
    <row r="433" spans="1:15" s="540" customFormat="1" ht="21" x14ac:dyDescent="0.35">
      <c r="A433" s="153">
        <v>2</v>
      </c>
      <c r="B433" s="153" t="s">
        <v>250</v>
      </c>
      <c r="C433" s="153" t="s">
        <v>241</v>
      </c>
      <c r="D433" s="556" t="s">
        <v>242</v>
      </c>
      <c r="E433" s="557" t="str">
        <f t="shared" si="20"/>
        <v>NP</v>
      </c>
      <c r="F433" s="557" t="s">
        <v>739</v>
      </c>
      <c r="G433" s="564" t="s">
        <v>395</v>
      </c>
      <c r="H433" s="556">
        <v>2</v>
      </c>
      <c r="I433" s="556" t="s">
        <v>746</v>
      </c>
      <c r="J433" s="556" t="s">
        <v>398</v>
      </c>
      <c r="K433" s="556">
        <f t="shared" si="19"/>
        <v>1</v>
      </c>
      <c r="L433" s="556" t="str">
        <f t="shared" si="21"/>
        <v>NO</v>
      </c>
      <c r="M433" s="563" t="s">
        <v>307</v>
      </c>
      <c r="N433" s="553">
        <v>3709</v>
      </c>
      <c r="O433" s="564" t="s">
        <v>744</v>
      </c>
    </row>
    <row r="434" spans="1:15" s="540" customFormat="1" ht="21" x14ac:dyDescent="0.35">
      <c r="A434" s="153">
        <v>3</v>
      </c>
      <c r="B434" s="153" t="s">
        <v>250</v>
      </c>
      <c r="C434" s="153" t="s">
        <v>253</v>
      </c>
      <c r="D434" s="556" t="s">
        <v>248</v>
      </c>
      <c r="E434" s="557" t="str">
        <f t="shared" si="20"/>
        <v>MT</v>
      </c>
      <c r="F434" s="557" t="s">
        <v>739</v>
      </c>
      <c r="G434" s="564" t="s">
        <v>397</v>
      </c>
      <c r="H434" s="556">
        <v>4</v>
      </c>
      <c r="I434" s="556" t="s">
        <v>747</v>
      </c>
      <c r="J434" s="556" t="s">
        <v>396</v>
      </c>
      <c r="K434" s="556">
        <f t="shared" si="19"/>
        <v>0</v>
      </c>
      <c r="L434" s="556" t="str">
        <f t="shared" si="21"/>
        <v>YES</v>
      </c>
      <c r="M434" s="563" t="s">
        <v>313</v>
      </c>
      <c r="N434" s="553">
        <v>1792</v>
      </c>
      <c r="O434" s="564" t="s">
        <v>744</v>
      </c>
    </row>
    <row r="435" spans="1:15" s="540" customFormat="1" ht="21" x14ac:dyDescent="0.35">
      <c r="A435" s="153">
        <v>3</v>
      </c>
      <c r="B435" s="153" t="s">
        <v>250</v>
      </c>
      <c r="C435" s="153" t="s">
        <v>230</v>
      </c>
      <c r="D435" s="556" t="s">
        <v>3</v>
      </c>
      <c r="E435" s="557" t="str">
        <f t="shared" si="20"/>
        <v>MA</v>
      </c>
      <c r="F435" s="557" t="s">
        <v>738</v>
      </c>
      <c r="G435" s="564" t="s">
        <v>394</v>
      </c>
      <c r="H435" s="556">
        <v>2</v>
      </c>
      <c r="I435" s="556" t="s">
        <v>746</v>
      </c>
      <c r="J435" s="556" t="s">
        <v>401</v>
      </c>
      <c r="K435" s="556">
        <f t="shared" si="19"/>
        <v>0</v>
      </c>
      <c r="L435" s="556" t="str">
        <f t="shared" si="21"/>
        <v>YES</v>
      </c>
      <c r="M435" s="563" t="s">
        <v>313</v>
      </c>
      <c r="N435" s="553">
        <v>2056</v>
      </c>
      <c r="O435" s="564" t="s">
        <v>743</v>
      </c>
    </row>
    <row r="436" spans="1:15" s="540" customFormat="1" ht="21" x14ac:dyDescent="0.35">
      <c r="A436" s="153">
        <v>3</v>
      </c>
      <c r="B436" s="153" t="s">
        <v>250</v>
      </c>
      <c r="C436" s="153" t="s">
        <v>226</v>
      </c>
      <c r="D436" s="556" t="s">
        <v>229</v>
      </c>
      <c r="E436" s="557" t="str">
        <f t="shared" si="20"/>
        <v>TH</v>
      </c>
      <c r="F436" s="557" t="s">
        <v>739</v>
      </c>
      <c r="G436" s="564" t="s">
        <v>397</v>
      </c>
      <c r="H436" s="556">
        <v>3</v>
      </c>
      <c r="I436" s="556" t="s">
        <v>746</v>
      </c>
      <c r="J436" s="556" t="s">
        <v>396</v>
      </c>
      <c r="K436" s="556">
        <f t="shared" si="19"/>
        <v>0</v>
      </c>
      <c r="L436" s="556" t="str">
        <f t="shared" si="21"/>
        <v>YES</v>
      </c>
      <c r="M436" s="563" t="s">
        <v>307</v>
      </c>
      <c r="N436" s="553">
        <v>1992</v>
      </c>
      <c r="O436" s="564" t="s">
        <v>744</v>
      </c>
    </row>
    <row r="437" spans="1:15" s="540" customFormat="1" ht="21" x14ac:dyDescent="0.35">
      <c r="A437" s="153">
        <v>3</v>
      </c>
      <c r="B437" s="153" t="s">
        <v>250</v>
      </c>
      <c r="C437" s="153" t="s">
        <v>253</v>
      </c>
      <c r="D437" s="556" t="s">
        <v>248</v>
      </c>
      <c r="E437" s="557" t="str">
        <f t="shared" si="20"/>
        <v>MT</v>
      </c>
      <c r="F437" s="557" t="s">
        <v>738</v>
      </c>
      <c r="G437" s="564" t="s">
        <v>394</v>
      </c>
      <c r="H437" s="556">
        <v>4</v>
      </c>
      <c r="I437" s="556" t="s">
        <v>747</v>
      </c>
      <c r="J437" s="556" t="s">
        <v>400</v>
      </c>
      <c r="K437" s="556">
        <f t="shared" si="19"/>
        <v>0</v>
      </c>
      <c r="L437" s="556" t="str">
        <f t="shared" si="21"/>
        <v>YES</v>
      </c>
      <c r="M437" s="563" t="s">
        <v>313</v>
      </c>
      <c r="N437" s="553">
        <v>3187</v>
      </c>
      <c r="O437" s="564" t="s">
        <v>743</v>
      </c>
    </row>
    <row r="438" spans="1:15" s="540" customFormat="1" ht="21" x14ac:dyDescent="0.35">
      <c r="A438" s="153">
        <v>3</v>
      </c>
      <c r="B438" s="153" t="s">
        <v>250</v>
      </c>
      <c r="C438" s="153" t="s">
        <v>226</v>
      </c>
      <c r="D438" s="556" t="s">
        <v>240</v>
      </c>
      <c r="E438" s="557" t="str">
        <f t="shared" si="20"/>
        <v>PZ</v>
      </c>
      <c r="F438" s="557" t="s">
        <v>739</v>
      </c>
      <c r="G438" s="564" t="s">
        <v>397</v>
      </c>
      <c r="H438" s="556">
        <v>2</v>
      </c>
      <c r="I438" s="556" t="s">
        <v>746</v>
      </c>
      <c r="J438" s="556" t="s">
        <v>396</v>
      </c>
      <c r="K438" s="556">
        <f t="shared" si="19"/>
        <v>0</v>
      </c>
      <c r="L438" s="556" t="str">
        <f t="shared" si="21"/>
        <v>YES</v>
      </c>
      <c r="M438" s="563" t="s">
        <v>307</v>
      </c>
      <c r="N438" s="553">
        <v>2719</v>
      </c>
      <c r="O438" s="564" t="s">
        <v>744</v>
      </c>
    </row>
    <row r="439" spans="1:15" s="540" customFormat="1" ht="21" x14ac:dyDescent="0.35">
      <c r="A439" s="153">
        <v>1</v>
      </c>
      <c r="B439" s="153" t="s">
        <v>227</v>
      </c>
      <c r="C439" s="153" t="s">
        <v>247</v>
      </c>
      <c r="D439" s="556" t="s">
        <v>1</v>
      </c>
      <c r="E439" s="557" t="str">
        <f t="shared" si="20"/>
        <v>SU</v>
      </c>
      <c r="F439" s="557" t="s">
        <v>739</v>
      </c>
      <c r="G439" s="564" t="s">
        <v>395</v>
      </c>
      <c r="H439" s="556">
        <v>3</v>
      </c>
      <c r="I439" s="556" t="s">
        <v>746</v>
      </c>
      <c r="J439" s="556" t="s">
        <v>401</v>
      </c>
      <c r="K439" s="556">
        <f t="shared" si="19"/>
        <v>2</v>
      </c>
      <c r="L439" s="556" t="str">
        <f t="shared" si="21"/>
        <v>NO</v>
      </c>
      <c r="M439" s="563" t="s">
        <v>304</v>
      </c>
      <c r="N439" s="553">
        <v>2136</v>
      </c>
      <c r="O439" s="564" t="s">
        <v>743</v>
      </c>
    </row>
    <row r="440" spans="1:15" s="540" customFormat="1" ht="21" x14ac:dyDescent="0.35">
      <c r="A440" s="153">
        <v>2</v>
      </c>
      <c r="B440" s="153" t="s">
        <v>227</v>
      </c>
      <c r="C440" s="153" t="s">
        <v>244</v>
      </c>
      <c r="D440" s="556" t="s">
        <v>2</v>
      </c>
      <c r="E440" s="557" t="str">
        <f t="shared" si="20"/>
        <v>JN</v>
      </c>
      <c r="F440" s="557" t="s">
        <v>739</v>
      </c>
      <c r="G440" s="564" t="s">
        <v>394</v>
      </c>
      <c r="H440" s="556">
        <v>4</v>
      </c>
      <c r="I440" s="556" t="s">
        <v>747</v>
      </c>
      <c r="J440" s="556" t="s">
        <v>396</v>
      </c>
      <c r="K440" s="556">
        <f t="shared" si="19"/>
        <v>1</v>
      </c>
      <c r="L440" s="556" t="str">
        <f t="shared" si="21"/>
        <v>NO</v>
      </c>
      <c r="M440" s="563" t="s">
        <v>307</v>
      </c>
      <c r="N440" s="553">
        <v>2915</v>
      </c>
      <c r="O440" s="564" t="s">
        <v>744</v>
      </c>
    </row>
    <row r="441" spans="1:15" s="540" customFormat="1" ht="21" x14ac:dyDescent="0.35">
      <c r="A441" s="153">
        <v>2</v>
      </c>
      <c r="B441" s="153" t="s">
        <v>227</v>
      </c>
      <c r="C441" s="153" t="s">
        <v>239</v>
      </c>
      <c r="D441" s="556" t="s">
        <v>229</v>
      </c>
      <c r="E441" s="557" t="str">
        <f t="shared" si="20"/>
        <v>TH</v>
      </c>
      <c r="F441" s="557" t="s">
        <v>739</v>
      </c>
      <c r="G441" s="564" t="s">
        <v>395</v>
      </c>
      <c r="H441" s="556">
        <v>5</v>
      </c>
      <c r="I441" s="556" t="s">
        <v>747</v>
      </c>
      <c r="J441" s="556" t="s">
        <v>398</v>
      </c>
      <c r="K441" s="556">
        <f t="shared" si="19"/>
        <v>1</v>
      </c>
      <c r="L441" s="556" t="str">
        <f t="shared" si="21"/>
        <v>NO</v>
      </c>
      <c r="M441" s="563" t="s">
        <v>307</v>
      </c>
      <c r="N441" s="553">
        <v>636</v>
      </c>
      <c r="O441" s="564" t="s">
        <v>744</v>
      </c>
    </row>
    <row r="442" spans="1:15" s="540" customFormat="1" ht="21" x14ac:dyDescent="0.35">
      <c r="A442" s="153">
        <v>2</v>
      </c>
      <c r="B442" s="153" t="s">
        <v>227</v>
      </c>
      <c r="C442" s="153" t="s">
        <v>257</v>
      </c>
      <c r="D442" s="556" t="s">
        <v>242</v>
      </c>
      <c r="E442" s="557" t="str">
        <f t="shared" si="20"/>
        <v>NP</v>
      </c>
      <c r="F442" s="557" t="s">
        <v>259</v>
      </c>
      <c r="G442" s="564" t="s">
        <v>395</v>
      </c>
      <c r="H442" s="556">
        <v>5</v>
      </c>
      <c r="I442" s="556" t="s">
        <v>747</v>
      </c>
      <c r="J442" s="556" t="s">
        <v>398</v>
      </c>
      <c r="K442" s="556">
        <f t="shared" si="19"/>
        <v>1</v>
      </c>
      <c r="L442" s="556" t="str">
        <f t="shared" si="21"/>
        <v>NO</v>
      </c>
      <c r="M442" s="563" t="s">
        <v>304</v>
      </c>
      <c r="N442" s="553">
        <v>962</v>
      </c>
      <c r="O442" s="564" t="s">
        <v>743</v>
      </c>
    </row>
    <row r="443" spans="1:15" s="540" customFormat="1" ht="21" x14ac:dyDescent="0.35">
      <c r="A443" s="153">
        <v>3</v>
      </c>
      <c r="B443" s="153" t="s">
        <v>227</v>
      </c>
      <c r="C443" s="153" t="s">
        <v>226</v>
      </c>
      <c r="D443" s="556" t="s">
        <v>240</v>
      </c>
      <c r="E443" s="557" t="str">
        <f t="shared" si="20"/>
        <v>PZ</v>
      </c>
      <c r="F443" s="557" t="s">
        <v>259</v>
      </c>
      <c r="G443" s="564" t="s">
        <v>394</v>
      </c>
      <c r="H443" s="556">
        <v>3</v>
      </c>
      <c r="I443" s="556" t="s">
        <v>746</v>
      </c>
      <c r="J443" s="556" t="s">
        <v>402</v>
      </c>
      <c r="K443" s="556">
        <f t="shared" si="19"/>
        <v>0</v>
      </c>
      <c r="L443" s="556" t="str">
        <f t="shared" si="21"/>
        <v>YES</v>
      </c>
      <c r="M443" s="563" t="s">
        <v>307</v>
      </c>
      <c r="N443" s="553">
        <v>3010</v>
      </c>
      <c r="O443" s="564" t="s">
        <v>744</v>
      </c>
    </row>
    <row r="444" spans="1:15" s="540" customFormat="1" ht="21" x14ac:dyDescent="0.35">
      <c r="A444" s="153">
        <v>3</v>
      </c>
      <c r="B444" s="153" t="s">
        <v>227</v>
      </c>
      <c r="C444" s="153" t="s">
        <v>236</v>
      </c>
      <c r="D444" s="556" t="s">
        <v>237</v>
      </c>
      <c r="E444" s="557" t="str">
        <f t="shared" si="20"/>
        <v>ST</v>
      </c>
      <c r="F444" s="557" t="s">
        <v>738</v>
      </c>
      <c r="G444" s="564" t="s">
        <v>394</v>
      </c>
      <c r="H444" s="556">
        <v>3</v>
      </c>
      <c r="I444" s="556" t="s">
        <v>746</v>
      </c>
      <c r="J444" s="556" t="s">
        <v>399</v>
      </c>
      <c r="K444" s="556">
        <f t="shared" si="19"/>
        <v>0</v>
      </c>
      <c r="L444" s="556" t="str">
        <f t="shared" si="21"/>
        <v>YES</v>
      </c>
      <c r="M444" s="563" t="s">
        <v>313</v>
      </c>
      <c r="N444" s="553">
        <v>1858</v>
      </c>
      <c r="O444" s="564" t="s">
        <v>743</v>
      </c>
    </row>
    <row r="445" spans="1:15" s="540" customFormat="1" ht="21" x14ac:dyDescent="0.35">
      <c r="A445" s="153">
        <v>3</v>
      </c>
      <c r="B445" s="153" t="s">
        <v>227</v>
      </c>
      <c r="C445" s="153" t="s">
        <v>254</v>
      </c>
      <c r="D445" s="556" t="s">
        <v>2</v>
      </c>
      <c r="E445" s="557" t="str">
        <f t="shared" si="20"/>
        <v>JN</v>
      </c>
      <c r="F445" s="557" t="s">
        <v>738</v>
      </c>
      <c r="G445" s="564" t="s">
        <v>394</v>
      </c>
      <c r="H445" s="556">
        <v>4</v>
      </c>
      <c r="I445" s="556" t="s">
        <v>747</v>
      </c>
      <c r="J445" s="556" t="s">
        <v>400</v>
      </c>
      <c r="K445" s="556">
        <f t="shared" si="19"/>
        <v>0</v>
      </c>
      <c r="L445" s="556" t="str">
        <f t="shared" si="21"/>
        <v>YES</v>
      </c>
      <c r="M445" s="563" t="s">
        <v>304</v>
      </c>
      <c r="N445" s="553">
        <v>2309</v>
      </c>
      <c r="O445" s="564" t="s">
        <v>744</v>
      </c>
    </row>
    <row r="446" spans="1:15" s="540" customFormat="1" ht="21" x14ac:dyDescent="0.35">
      <c r="A446" s="153">
        <v>1</v>
      </c>
      <c r="B446" s="153" t="s">
        <v>398</v>
      </c>
      <c r="C446" s="153" t="s">
        <v>254</v>
      </c>
      <c r="D446" s="556" t="s">
        <v>2</v>
      </c>
      <c r="E446" s="557" t="str">
        <f t="shared" si="20"/>
        <v>JN</v>
      </c>
      <c r="F446" s="557" t="s">
        <v>739</v>
      </c>
      <c r="G446" s="564" t="s">
        <v>394</v>
      </c>
      <c r="H446" s="556">
        <v>4</v>
      </c>
      <c r="I446" s="556" t="s">
        <v>747</v>
      </c>
      <c r="J446" s="556" t="s">
        <v>398</v>
      </c>
      <c r="K446" s="556">
        <f t="shared" si="19"/>
        <v>2</v>
      </c>
      <c r="L446" s="556" t="str">
        <f t="shared" si="21"/>
        <v>NO</v>
      </c>
      <c r="M446" s="563" t="s">
        <v>308</v>
      </c>
      <c r="N446" s="553">
        <v>371</v>
      </c>
      <c r="O446" s="564" t="s">
        <v>744</v>
      </c>
    </row>
    <row r="447" spans="1:15" s="540" customFormat="1" ht="21" x14ac:dyDescent="0.35">
      <c r="A447" s="153">
        <v>1</v>
      </c>
      <c r="B447" s="153" t="s">
        <v>398</v>
      </c>
      <c r="C447" s="153" t="s">
        <v>251</v>
      </c>
      <c r="D447" s="556" t="s">
        <v>248</v>
      </c>
      <c r="E447" s="557" t="str">
        <f t="shared" si="20"/>
        <v>MT</v>
      </c>
      <c r="F447" s="557" t="s">
        <v>259</v>
      </c>
      <c r="G447" s="564" t="s">
        <v>394</v>
      </c>
      <c r="H447" s="556">
        <v>4</v>
      </c>
      <c r="I447" s="556" t="s">
        <v>747</v>
      </c>
      <c r="J447" s="556" t="s">
        <v>398</v>
      </c>
      <c r="K447" s="556">
        <f t="shared" si="19"/>
        <v>2</v>
      </c>
      <c r="L447" s="556" t="str">
        <f t="shared" si="21"/>
        <v>NO</v>
      </c>
      <c r="M447" s="563" t="s">
        <v>304</v>
      </c>
      <c r="N447" s="553">
        <v>3007</v>
      </c>
      <c r="O447" s="564" t="s">
        <v>744</v>
      </c>
    </row>
    <row r="448" spans="1:15" s="540" customFormat="1" ht="21" x14ac:dyDescent="0.35">
      <c r="A448" s="153">
        <v>1</v>
      </c>
      <c r="B448" s="153" t="s">
        <v>398</v>
      </c>
      <c r="C448" s="153" t="s">
        <v>226</v>
      </c>
      <c r="D448" s="556" t="s">
        <v>255</v>
      </c>
      <c r="E448" s="557" t="str">
        <f t="shared" si="20"/>
        <v>BW</v>
      </c>
      <c r="F448" s="557" t="s">
        <v>738</v>
      </c>
      <c r="G448" s="564" t="s">
        <v>394</v>
      </c>
      <c r="H448" s="556">
        <v>2</v>
      </c>
      <c r="I448" s="556" t="s">
        <v>746</v>
      </c>
      <c r="J448" s="556" t="s">
        <v>396</v>
      </c>
      <c r="K448" s="556">
        <f t="shared" si="19"/>
        <v>2</v>
      </c>
      <c r="L448" s="556" t="str">
        <f t="shared" si="21"/>
        <v>NO</v>
      </c>
      <c r="M448" s="563" t="s">
        <v>313</v>
      </c>
      <c r="N448" s="553">
        <v>1340</v>
      </c>
      <c r="O448" s="564" t="s">
        <v>744</v>
      </c>
    </row>
    <row r="449" spans="1:15" s="540" customFormat="1" ht="21" x14ac:dyDescent="0.35">
      <c r="A449" s="153">
        <v>1</v>
      </c>
      <c r="B449" s="153" t="s">
        <v>398</v>
      </c>
      <c r="C449" s="153" t="s">
        <v>234</v>
      </c>
      <c r="D449" s="556" t="s">
        <v>245</v>
      </c>
      <c r="E449" s="557" t="str">
        <f t="shared" si="20"/>
        <v>QL</v>
      </c>
      <c r="F449" s="557" t="s">
        <v>739</v>
      </c>
      <c r="G449" s="564" t="s">
        <v>395</v>
      </c>
      <c r="H449" s="556">
        <v>3</v>
      </c>
      <c r="I449" s="556" t="s">
        <v>746</v>
      </c>
      <c r="J449" s="556" t="s">
        <v>401</v>
      </c>
      <c r="K449" s="556">
        <f t="shared" si="19"/>
        <v>2</v>
      </c>
      <c r="L449" s="556" t="str">
        <f t="shared" si="21"/>
        <v>NO</v>
      </c>
      <c r="M449" s="563" t="s">
        <v>307</v>
      </c>
      <c r="N449" s="553">
        <v>2249</v>
      </c>
      <c r="O449" s="564" t="s">
        <v>744</v>
      </c>
    </row>
    <row r="450" spans="1:15" s="540" customFormat="1" ht="21" x14ac:dyDescent="0.35">
      <c r="A450" s="153">
        <v>1</v>
      </c>
      <c r="B450" s="153" t="s">
        <v>398</v>
      </c>
      <c r="C450" s="153" t="s">
        <v>244</v>
      </c>
      <c r="D450" s="556" t="s">
        <v>240</v>
      </c>
      <c r="E450" s="557" t="str">
        <f t="shared" si="20"/>
        <v>PZ</v>
      </c>
      <c r="F450" s="557" t="s">
        <v>738</v>
      </c>
      <c r="G450" s="564" t="s">
        <v>394</v>
      </c>
      <c r="H450" s="556">
        <v>4</v>
      </c>
      <c r="I450" s="556" t="s">
        <v>747</v>
      </c>
      <c r="J450" s="556" t="s">
        <v>396</v>
      </c>
      <c r="K450" s="556">
        <f t="shared" si="19"/>
        <v>2</v>
      </c>
      <c r="L450" s="556" t="str">
        <f t="shared" si="21"/>
        <v>NO</v>
      </c>
      <c r="M450" s="563" t="s">
        <v>304</v>
      </c>
      <c r="N450" s="553">
        <v>2043</v>
      </c>
      <c r="O450" s="564" t="s">
        <v>744</v>
      </c>
    </row>
    <row r="451" spans="1:15" s="540" customFormat="1" ht="21" x14ac:dyDescent="0.35">
      <c r="A451" s="153">
        <v>1</v>
      </c>
      <c r="B451" s="153" t="s">
        <v>398</v>
      </c>
      <c r="C451" s="153" t="s">
        <v>254</v>
      </c>
      <c r="D451" s="556" t="s">
        <v>240</v>
      </c>
      <c r="E451" s="557" t="str">
        <f t="shared" si="20"/>
        <v>PZ</v>
      </c>
      <c r="F451" s="557" t="s">
        <v>738</v>
      </c>
      <c r="G451" s="564" t="s">
        <v>394</v>
      </c>
      <c r="H451" s="556">
        <v>5</v>
      </c>
      <c r="I451" s="556" t="s">
        <v>747</v>
      </c>
      <c r="J451" s="556" t="s">
        <v>401</v>
      </c>
      <c r="K451" s="556">
        <f t="shared" si="19"/>
        <v>2</v>
      </c>
      <c r="L451" s="556" t="str">
        <f t="shared" si="21"/>
        <v>NO</v>
      </c>
      <c r="M451" s="563" t="s">
        <v>313</v>
      </c>
      <c r="N451" s="553">
        <v>3732</v>
      </c>
      <c r="O451" s="564" t="s">
        <v>743</v>
      </c>
    </row>
    <row r="452" spans="1:15" s="540" customFormat="1" ht="21" x14ac:dyDescent="0.35">
      <c r="A452" s="153">
        <v>1</v>
      </c>
      <c r="B452" s="153" t="s">
        <v>398</v>
      </c>
      <c r="C452" s="153" t="s">
        <v>230</v>
      </c>
      <c r="D452" s="556" t="s">
        <v>252</v>
      </c>
      <c r="E452" s="557" t="str">
        <f t="shared" si="20"/>
        <v>VX</v>
      </c>
      <c r="F452" s="557" t="s">
        <v>259</v>
      </c>
      <c r="G452" s="564" t="s">
        <v>397</v>
      </c>
      <c r="H452" s="556">
        <v>2</v>
      </c>
      <c r="I452" s="556" t="s">
        <v>746</v>
      </c>
      <c r="J452" s="556" t="s">
        <v>401</v>
      </c>
      <c r="K452" s="556">
        <f t="shared" ref="K452:K462" si="22">3-A452</f>
        <v>2</v>
      </c>
      <c r="L452" s="556" t="str">
        <f t="shared" si="21"/>
        <v>NO</v>
      </c>
      <c r="M452" s="563" t="s">
        <v>307</v>
      </c>
      <c r="N452" s="553">
        <v>1616</v>
      </c>
      <c r="O452" s="564" t="s">
        <v>744</v>
      </c>
    </row>
    <row r="453" spans="1:15" s="540" customFormat="1" ht="21" x14ac:dyDescent="0.35">
      <c r="A453" s="153">
        <v>2</v>
      </c>
      <c r="B453" s="153" t="s">
        <v>398</v>
      </c>
      <c r="C453" s="153" t="s">
        <v>239</v>
      </c>
      <c r="D453" s="556" t="s">
        <v>255</v>
      </c>
      <c r="E453" s="557" t="str">
        <f t="shared" ref="E453:E462" si="23">IF(D453="Jan","SU",IF(D453="Feb","JN",IF(D453="Mar","MA",IF(D453="Apr","KM",IF(D453="May","MT",IF(D453="Jun","BW",IF(D453="Jul","QL",IF(D453="Aug","PZ",IF(D453="Sep","VX",IF(D453="Oct","NP",IF(D453="Nov","ST",IF(D453="Dec","TH","Assign"))))))))))))</f>
        <v>BW</v>
      </c>
      <c r="F453" s="557" t="s">
        <v>739</v>
      </c>
      <c r="G453" s="564" t="s">
        <v>394</v>
      </c>
      <c r="H453" s="556">
        <v>3</v>
      </c>
      <c r="I453" s="556" t="s">
        <v>746</v>
      </c>
      <c r="J453" s="556" t="s">
        <v>399</v>
      </c>
      <c r="K453" s="556">
        <f t="shared" si="22"/>
        <v>1</v>
      </c>
      <c r="L453" s="556" t="str">
        <f t="shared" ref="L453:L462" si="24">IF(K453=0,"YES","NO")</f>
        <v>NO</v>
      </c>
      <c r="M453" s="563" t="s">
        <v>313</v>
      </c>
      <c r="N453" s="553">
        <v>253</v>
      </c>
      <c r="O453" s="564" t="s">
        <v>744</v>
      </c>
    </row>
    <row r="454" spans="1:15" s="540" customFormat="1" ht="21" x14ac:dyDescent="0.35">
      <c r="A454" s="153">
        <v>2</v>
      </c>
      <c r="B454" s="153" t="s">
        <v>398</v>
      </c>
      <c r="C454" s="153" t="s">
        <v>247</v>
      </c>
      <c r="D454" s="556" t="s">
        <v>245</v>
      </c>
      <c r="E454" s="557" t="str">
        <f t="shared" si="23"/>
        <v>QL</v>
      </c>
      <c r="F454" s="557" t="s">
        <v>738</v>
      </c>
      <c r="G454" s="564" t="s">
        <v>394</v>
      </c>
      <c r="H454" s="556">
        <v>3</v>
      </c>
      <c r="I454" s="556" t="s">
        <v>746</v>
      </c>
      <c r="J454" s="556" t="s">
        <v>402</v>
      </c>
      <c r="K454" s="556">
        <f t="shared" si="22"/>
        <v>1</v>
      </c>
      <c r="L454" s="556" t="str">
        <f t="shared" si="24"/>
        <v>NO</v>
      </c>
      <c r="M454" s="563" t="s">
        <v>307</v>
      </c>
      <c r="N454" s="553">
        <v>834</v>
      </c>
      <c r="O454" s="564" t="s">
        <v>743</v>
      </c>
    </row>
    <row r="455" spans="1:15" s="540" customFormat="1" ht="21" x14ac:dyDescent="0.35">
      <c r="A455" s="153">
        <v>2</v>
      </c>
      <c r="B455" s="153" t="s">
        <v>398</v>
      </c>
      <c r="C455" s="153" t="s">
        <v>254</v>
      </c>
      <c r="D455" s="556" t="s">
        <v>240</v>
      </c>
      <c r="E455" s="557" t="str">
        <f t="shared" si="23"/>
        <v>PZ</v>
      </c>
      <c r="F455" s="557" t="s">
        <v>739</v>
      </c>
      <c r="G455" s="564" t="s">
        <v>397</v>
      </c>
      <c r="H455" s="556">
        <v>3</v>
      </c>
      <c r="I455" s="556" t="s">
        <v>746</v>
      </c>
      <c r="J455" s="556" t="s">
        <v>398</v>
      </c>
      <c r="K455" s="556">
        <f t="shared" si="22"/>
        <v>1</v>
      </c>
      <c r="L455" s="556" t="str">
        <f t="shared" si="24"/>
        <v>NO</v>
      </c>
      <c r="M455" s="563" t="s">
        <v>313</v>
      </c>
      <c r="N455" s="553">
        <v>3601</v>
      </c>
      <c r="O455" s="564" t="s">
        <v>744</v>
      </c>
    </row>
    <row r="456" spans="1:15" s="540" customFormat="1" ht="21" x14ac:dyDescent="0.35">
      <c r="A456" s="153">
        <v>2</v>
      </c>
      <c r="B456" s="153" t="s">
        <v>398</v>
      </c>
      <c r="C456" s="153" t="s">
        <v>230</v>
      </c>
      <c r="D456" s="556" t="s">
        <v>252</v>
      </c>
      <c r="E456" s="557" t="str">
        <f t="shared" si="23"/>
        <v>VX</v>
      </c>
      <c r="F456" s="557" t="s">
        <v>739</v>
      </c>
      <c r="G456" s="564" t="s">
        <v>397</v>
      </c>
      <c r="H456" s="556">
        <v>4</v>
      </c>
      <c r="I456" s="556" t="s">
        <v>747</v>
      </c>
      <c r="J456" s="556" t="s">
        <v>402</v>
      </c>
      <c r="K456" s="556">
        <f t="shared" si="22"/>
        <v>1</v>
      </c>
      <c r="L456" s="556" t="str">
        <f t="shared" si="24"/>
        <v>NO</v>
      </c>
      <c r="M456" s="563" t="s">
        <v>304</v>
      </c>
      <c r="N456" s="553">
        <v>3906</v>
      </c>
      <c r="O456" s="564" t="s">
        <v>744</v>
      </c>
    </row>
    <row r="457" spans="1:15" s="540" customFormat="1" ht="21" x14ac:dyDescent="0.35">
      <c r="A457" s="153">
        <v>2</v>
      </c>
      <c r="B457" s="153" t="s">
        <v>398</v>
      </c>
      <c r="C457" s="153" t="s">
        <v>257</v>
      </c>
      <c r="D457" s="556" t="s">
        <v>242</v>
      </c>
      <c r="E457" s="557" t="str">
        <f t="shared" si="23"/>
        <v>NP</v>
      </c>
      <c r="F457" s="557" t="s">
        <v>738</v>
      </c>
      <c r="G457" s="564" t="s">
        <v>397</v>
      </c>
      <c r="H457" s="556">
        <v>3</v>
      </c>
      <c r="I457" s="556" t="s">
        <v>746</v>
      </c>
      <c r="J457" s="556" t="s">
        <v>401</v>
      </c>
      <c r="K457" s="556">
        <f t="shared" si="22"/>
        <v>1</v>
      </c>
      <c r="L457" s="556" t="str">
        <f t="shared" si="24"/>
        <v>NO</v>
      </c>
      <c r="M457" s="563" t="s">
        <v>304</v>
      </c>
      <c r="N457" s="553">
        <v>2808</v>
      </c>
      <c r="O457" s="564" t="s">
        <v>743</v>
      </c>
    </row>
    <row r="458" spans="1:15" s="540" customFormat="1" ht="21" x14ac:dyDescent="0.35">
      <c r="A458" s="153">
        <v>2</v>
      </c>
      <c r="B458" s="153" t="s">
        <v>398</v>
      </c>
      <c r="C458" s="153" t="s">
        <v>251</v>
      </c>
      <c r="D458" s="556" t="s">
        <v>237</v>
      </c>
      <c r="E458" s="557" t="str">
        <f t="shared" si="23"/>
        <v>ST</v>
      </c>
      <c r="F458" s="557" t="s">
        <v>739</v>
      </c>
      <c r="G458" s="564" t="s">
        <v>395</v>
      </c>
      <c r="H458" s="556">
        <v>5</v>
      </c>
      <c r="I458" s="556" t="s">
        <v>747</v>
      </c>
      <c r="J458" s="556" t="s">
        <v>399</v>
      </c>
      <c r="K458" s="556">
        <f t="shared" si="22"/>
        <v>1</v>
      </c>
      <c r="L458" s="556" t="str">
        <f t="shared" si="24"/>
        <v>NO</v>
      </c>
      <c r="M458" s="563" t="s">
        <v>308</v>
      </c>
      <c r="N458" s="553">
        <v>986</v>
      </c>
      <c r="O458" s="564" t="s">
        <v>744</v>
      </c>
    </row>
    <row r="459" spans="1:15" s="540" customFormat="1" ht="21" x14ac:dyDescent="0.35">
      <c r="A459" s="153">
        <v>2</v>
      </c>
      <c r="B459" s="153" t="s">
        <v>398</v>
      </c>
      <c r="C459" s="153" t="s">
        <v>226</v>
      </c>
      <c r="D459" s="556" t="s">
        <v>229</v>
      </c>
      <c r="E459" s="557" t="str">
        <f t="shared" si="23"/>
        <v>TH</v>
      </c>
      <c r="F459" s="557" t="s">
        <v>738</v>
      </c>
      <c r="G459" s="564" t="s">
        <v>397</v>
      </c>
      <c r="H459" s="556">
        <v>2</v>
      </c>
      <c r="I459" s="556" t="s">
        <v>746</v>
      </c>
      <c r="J459" s="556" t="s">
        <v>396</v>
      </c>
      <c r="K459" s="556">
        <f t="shared" si="22"/>
        <v>1</v>
      </c>
      <c r="L459" s="556" t="str">
        <f t="shared" si="24"/>
        <v>NO</v>
      </c>
      <c r="M459" s="563" t="s">
        <v>304</v>
      </c>
      <c r="N459" s="553">
        <v>1594</v>
      </c>
      <c r="O459" s="564" t="s">
        <v>744</v>
      </c>
    </row>
    <row r="460" spans="1:15" s="540" customFormat="1" ht="21" x14ac:dyDescent="0.35">
      <c r="A460" s="153">
        <v>2</v>
      </c>
      <c r="B460" s="153" t="s">
        <v>231</v>
      </c>
      <c r="C460" s="153" t="s">
        <v>228</v>
      </c>
      <c r="D460" s="556" t="s">
        <v>229</v>
      </c>
      <c r="E460" s="557" t="str">
        <f t="shared" si="23"/>
        <v>TH</v>
      </c>
      <c r="F460" s="557" t="s">
        <v>259</v>
      </c>
      <c r="G460" s="564" t="s">
        <v>394</v>
      </c>
      <c r="H460" s="556">
        <v>2</v>
      </c>
      <c r="I460" s="556" t="s">
        <v>746</v>
      </c>
      <c r="J460" s="556" t="s">
        <v>401</v>
      </c>
      <c r="K460" s="556">
        <f t="shared" si="22"/>
        <v>1</v>
      </c>
      <c r="L460" s="556" t="str">
        <f t="shared" si="24"/>
        <v>NO</v>
      </c>
      <c r="M460" s="563" t="s">
        <v>313</v>
      </c>
      <c r="N460" s="553">
        <v>2088</v>
      </c>
      <c r="O460" s="564" t="s">
        <v>744</v>
      </c>
    </row>
    <row r="461" spans="1:15" s="540" customFormat="1" ht="21" x14ac:dyDescent="0.35">
      <c r="A461" s="153">
        <v>2</v>
      </c>
      <c r="B461" s="153" t="s">
        <v>258</v>
      </c>
      <c r="C461" s="153" t="s">
        <v>249</v>
      </c>
      <c r="D461" s="556" t="s">
        <v>235</v>
      </c>
      <c r="E461" s="557" t="str">
        <f t="shared" si="23"/>
        <v>KM</v>
      </c>
      <c r="F461" s="557" t="s">
        <v>259</v>
      </c>
      <c r="G461" s="564" t="s">
        <v>394</v>
      </c>
      <c r="H461" s="556">
        <v>2</v>
      </c>
      <c r="I461" s="556" t="s">
        <v>746</v>
      </c>
      <c r="J461" s="556" t="s">
        <v>396</v>
      </c>
      <c r="K461" s="556">
        <f t="shared" si="22"/>
        <v>1</v>
      </c>
      <c r="L461" s="556" t="str">
        <f t="shared" si="24"/>
        <v>NO</v>
      </c>
      <c r="M461" s="563" t="s">
        <v>304</v>
      </c>
      <c r="N461" s="560">
        <v>1256</v>
      </c>
      <c r="O461" s="564" t="s">
        <v>743</v>
      </c>
    </row>
    <row r="462" spans="1:15" s="540" customFormat="1" ht="21" x14ac:dyDescent="0.35">
      <c r="A462" s="153">
        <v>2</v>
      </c>
      <c r="B462" s="153" t="s">
        <v>258</v>
      </c>
      <c r="C462" s="153" t="s">
        <v>253</v>
      </c>
      <c r="D462" s="556" t="s">
        <v>237</v>
      </c>
      <c r="E462" s="557" t="str">
        <f t="shared" si="23"/>
        <v>ST</v>
      </c>
      <c r="F462" s="557" t="s">
        <v>739</v>
      </c>
      <c r="G462" s="564" t="s">
        <v>397</v>
      </c>
      <c r="H462" s="556">
        <v>3</v>
      </c>
      <c r="I462" s="556" t="s">
        <v>746</v>
      </c>
      <c r="J462" s="556" t="s">
        <v>398</v>
      </c>
      <c r="K462" s="556">
        <f t="shared" si="22"/>
        <v>1</v>
      </c>
      <c r="L462" s="556" t="str">
        <f t="shared" si="24"/>
        <v>NO</v>
      </c>
      <c r="M462" s="563" t="s">
        <v>308</v>
      </c>
      <c r="N462" s="553">
        <v>943</v>
      </c>
      <c r="O462" s="564" t="s">
        <v>744</v>
      </c>
    </row>
    <row r="463" spans="1:15" s="540" customFormat="1" ht="21" x14ac:dyDescent="0.35">
      <c r="A463" s="153"/>
      <c r="C463" s="153"/>
      <c r="D463" s="153"/>
      <c r="E463" s="153"/>
      <c r="F463" s="153"/>
      <c r="G463" s="153"/>
      <c r="H463" s="153"/>
      <c r="I463" s="153"/>
      <c r="J463" s="153"/>
      <c r="K463" s="153"/>
      <c r="L463" s="153"/>
      <c r="M463" s="153"/>
      <c r="N463" s="553"/>
      <c r="O463" s="558"/>
    </row>
    <row r="464" spans="1:15" s="540" customFormat="1" ht="21" x14ac:dyDescent="0.35">
      <c r="A464" s="153"/>
      <c r="C464" s="153"/>
      <c r="D464" s="153"/>
      <c r="E464" s="153"/>
      <c r="F464" s="153"/>
      <c r="G464" s="153"/>
      <c r="H464" s="153"/>
      <c r="I464" s="153"/>
      <c r="J464" s="153"/>
      <c r="K464" s="153"/>
      <c r="L464" s="153"/>
      <c r="M464" s="153"/>
      <c r="N464" s="553"/>
      <c r="O464" s="558"/>
    </row>
    <row r="465" spans="1:15" s="540" customFormat="1" ht="21" x14ac:dyDescent="0.35">
      <c r="A465" s="153"/>
      <c r="C465" s="153"/>
      <c r="D465" s="153"/>
      <c r="E465" s="153"/>
      <c r="F465" s="153"/>
      <c r="G465" s="153"/>
      <c r="H465" s="153"/>
      <c r="I465" s="153"/>
      <c r="J465" s="153"/>
      <c r="K465" s="153"/>
      <c r="L465" s="153"/>
      <c r="M465" s="153"/>
      <c r="N465" s="553"/>
      <c r="O465" s="558"/>
    </row>
    <row r="466" spans="1:15" s="540" customFormat="1" ht="21" x14ac:dyDescent="0.35">
      <c r="A466" s="153"/>
      <c r="C466" s="153"/>
      <c r="D466" s="153"/>
      <c r="E466" s="153"/>
      <c r="F466" s="153"/>
      <c r="G466" s="153"/>
      <c r="H466" s="153"/>
      <c r="I466" s="153"/>
      <c r="J466" s="153"/>
      <c r="K466" s="153"/>
      <c r="L466" s="153"/>
      <c r="M466" s="153"/>
      <c r="N466" s="553"/>
      <c r="O466" s="558"/>
    </row>
    <row r="467" spans="1:15" s="540" customFormat="1" ht="21" x14ac:dyDescent="0.35">
      <c r="A467" s="153"/>
      <c r="B467" s="153"/>
      <c r="C467" s="153"/>
      <c r="D467" s="153"/>
      <c r="E467" s="153"/>
      <c r="F467" s="153"/>
      <c r="G467" s="153"/>
      <c r="H467" s="153"/>
      <c r="I467" s="153"/>
      <c r="J467" s="153"/>
      <c r="K467" s="153"/>
      <c r="L467" s="153"/>
      <c r="M467" s="153"/>
      <c r="N467" s="553"/>
      <c r="O467" s="558"/>
    </row>
    <row r="468" spans="1:15" s="540" customFormat="1" ht="21" x14ac:dyDescent="0.35">
      <c r="A468" s="153"/>
      <c r="B468" s="153"/>
      <c r="C468" s="153"/>
      <c r="D468" s="556"/>
      <c r="E468" s="556"/>
      <c r="F468" s="556"/>
      <c r="G468" s="556"/>
      <c r="H468" s="556"/>
      <c r="I468" s="556"/>
      <c r="J468" s="556"/>
      <c r="K468" s="556"/>
      <c r="L468" s="556"/>
      <c r="M468" s="556"/>
      <c r="N468" s="553"/>
      <c r="O468" s="558"/>
    </row>
    <row r="469" spans="1:15" s="540" customFormat="1" ht="21" x14ac:dyDescent="0.35">
      <c r="A469" s="153"/>
      <c r="B469" s="153"/>
      <c r="C469" s="153"/>
      <c r="D469" s="153"/>
      <c r="E469" s="153"/>
      <c r="F469" s="153"/>
      <c r="G469" s="153"/>
      <c r="H469" s="153"/>
      <c r="I469" s="153"/>
      <c r="J469" s="153"/>
      <c r="K469" s="153"/>
      <c r="L469" s="153"/>
      <c r="M469" s="153"/>
      <c r="N469" s="553"/>
      <c r="O469" s="558"/>
    </row>
    <row r="470" spans="1:15" s="540" customFormat="1" ht="21" x14ac:dyDescent="0.35">
      <c r="A470" s="153"/>
      <c r="B470" s="153"/>
      <c r="C470" s="153"/>
      <c r="D470" s="153"/>
      <c r="E470" s="153"/>
      <c r="F470" s="153"/>
      <c r="G470" s="153"/>
      <c r="H470" s="153"/>
      <c r="I470" s="153"/>
      <c r="J470" s="153"/>
      <c r="K470" s="153"/>
      <c r="L470" s="153"/>
      <c r="M470" s="153"/>
      <c r="N470" s="553"/>
      <c r="O470" s="558"/>
    </row>
    <row r="471" spans="1:15" s="540" customFormat="1" ht="21" x14ac:dyDescent="0.35">
      <c r="A471" s="153"/>
      <c r="B471" s="153"/>
      <c r="C471" s="153"/>
      <c r="D471" s="153"/>
      <c r="E471" s="153"/>
      <c r="F471" s="153"/>
      <c r="G471" s="153"/>
      <c r="H471" s="153"/>
      <c r="I471" s="153"/>
      <c r="J471" s="153"/>
      <c r="K471" s="153"/>
      <c r="L471" s="153"/>
      <c r="M471" s="153"/>
      <c r="N471" s="553"/>
      <c r="O471" s="558"/>
    </row>
    <row r="472" spans="1:15" s="540" customFormat="1" ht="21" x14ac:dyDescent="0.35">
      <c r="A472" s="153"/>
      <c r="B472" s="153"/>
      <c r="C472" s="153"/>
      <c r="D472" s="556"/>
      <c r="E472" s="556"/>
      <c r="F472" s="556"/>
      <c r="G472" s="556"/>
      <c r="H472" s="556"/>
      <c r="I472" s="556"/>
      <c r="J472" s="556"/>
      <c r="K472" s="556"/>
      <c r="L472" s="556"/>
      <c r="M472" s="556"/>
      <c r="N472" s="553"/>
      <c r="O472" s="558"/>
    </row>
    <row r="476" spans="1:15" x14ac:dyDescent="0.25">
      <c r="D476" s="60"/>
      <c r="E476" s="60"/>
      <c r="F476" s="60"/>
      <c r="G476" s="60"/>
      <c r="H476" s="60"/>
      <c r="I476" s="60"/>
      <c r="J476" s="60"/>
      <c r="K476" s="60"/>
      <c r="L476" s="60"/>
      <c r="M476" s="60"/>
    </row>
  </sheetData>
  <sortState xmlns:xlrd2="http://schemas.microsoft.com/office/spreadsheetml/2017/richdata2" ref="M4:M462">
    <sortCondition ref="M4:M462"/>
  </sortState>
  <conditionalFormatting sqref="N4:N65538">
    <cfRule type="cellIs" dxfId="31" priority="1" stopIfTrue="1" operator="lessThan">
      <formula>0</formula>
    </cfRule>
    <cfRule type="cellIs" dxfId="30" priority="2" stopIfTrue="1" operator="greaterThan">
      <formula>5000</formula>
    </cfRule>
  </conditionalFormatting>
  <hyperlinks>
    <hyperlink ref="A1" location="CONTENT!A1" display="CONTENT!A1" xr:uid="{797DC4B9-696C-4659-9BC2-509CD5512E71}"/>
  </hyperlinks>
  <pageMargins left="0.75" right="0.75" top="1" bottom="1" header="0.5" footer="0.5"/>
  <pageSetup orientation="portrait" r:id="rId2"/>
  <headerFooter alignWithMargins="0"/>
  <drawing r:id="rId3"/>
  <extLst>
    <ext xmlns:x14="http://schemas.microsoft.com/office/spreadsheetml/2009/9/main" uri="{A8765BA9-456A-4dab-B4F3-ACF838C121DE}">
      <x14:slicerList>
        <x14:slicer r:id="rId4"/>
      </x14:slicerList>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E695C-6E4E-4319-BB28-6CB0EECA47BE}">
  <sheetPr codeName="Sheet20">
    <tabColor rgb="FFFFFF66"/>
  </sheetPr>
  <dimension ref="A1:M27"/>
  <sheetViews>
    <sheetView showGridLines="0" zoomScaleNormal="100" workbookViewId="0"/>
  </sheetViews>
  <sheetFormatPr defaultColWidth="13.28515625" defaultRowHeight="15.75" customHeight="1" outlineLevelRow="2" outlineLevelCol="2" x14ac:dyDescent="0.25"/>
  <cols>
    <col min="1" max="1" width="19.5703125" style="61" customWidth="1"/>
    <col min="2" max="4" width="9.28515625" style="61" customWidth="1" outlineLevel="2"/>
    <col min="5" max="5" width="9.28515625" style="62" customWidth="1" outlineLevel="1"/>
    <col min="6" max="8" width="9.28515625" style="61" customWidth="1" outlineLevel="2"/>
    <col min="9" max="9" width="9.28515625" style="62" customWidth="1" outlineLevel="1"/>
    <col min="10" max="10" width="11.85546875" style="62" customWidth="1"/>
    <col min="11" max="11" width="4" style="61" customWidth="1"/>
    <col min="12" max="12" width="5.7109375" style="61" customWidth="1"/>
    <col min="13" max="16384" width="13.28515625" style="61"/>
  </cols>
  <sheetData>
    <row r="1" spans="1:13" s="139" customFormat="1" ht="30" customHeight="1" thickBot="1" x14ac:dyDescent="0.4">
      <c r="A1" s="140" t="str" cm="1">
        <f t="array" aca="1" ref="A1" ca="1">MID(CELL("filename",A1),FIND("]",CELL("filename",A1))+1,255)</f>
        <v>2_10_Group</v>
      </c>
      <c r="B1" s="138"/>
      <c r="C1" s="138"/>
      <c r="D1" s="138"/>
      <c r="E1" s="138"/>
      <c r="F1" s="138"/>
      <c r="G1" s="138"/>
      <c r="H1" s="138"/>
      <c r="I1" s="138"/>
      <c r="J1" s="138"/>
      <c r="K1"/>
      <c r="L1"/>
    </row>
    <row r="2" spans="1:13" s="139" customFormat="1" ht="21" x14ac:dyDescent="0.35"/>
    <row r="3" spans="1:13" ht="15.75" customHeight="1" thickBot="1" x14ac:dyDescent="0.3"/>
    <row r="4" spans="1:13" ht="30" customHeight="1" thickBot="1" x14ac:dyDescent="0.3">
      <c r="A4" s="63" t="s">
        <v>260</v>
      </c>
      <c r="B4" s="64"/>
      <c r="C4" s="64"/>
      <c r="D4" s="64"/>
      <c r="E4" s="64"/>
      <c r="F4" s="64"/>
      <c r="G4" s="64"/>
      <c r="H4" s="64"/>
      <c r="I4" s="64"/>
      <c r="J4" s="65"/>
    </row>
    <row r="5" spans="1:13" s="67" customFormat="1" ht="35.25" customHeight="1" thickBot="1" x14ac:dyDescent="0.3">
      <c r="A5" s="66"/>
      <c r="B5" s="586" t="s">
        <v>1</v>
      </c>
      <c r="C5" s="578" t="s">
        <v>2</v>
      </c>
      <c r="D5" s="578" t="s">
        <v>3</v>
      </c>
      <c r="E5" s="587" t="s">
        <v>153</v>
      </c>
      <c r="F5" s="586" t="s">
        <v>235</v>
      </c>
      <c r="G5" s="578" t="s">
        <v>248</v>
      </c>
      <c r="H5" s="578" t="s">
        <v>255</v>
      </c>
      <c r="I5" s="587" t="s">
        <v>157</v>
      </c>
      <c r="J5" s="592" t="s">
        <v>144</v>
      </c>
    </row>
    <row r="6" spans="1:13" ht="21" customHeight="1" outlineLevel="2" x14ac:dyDescent="0.25">
      <c r="A6" s="582" t="s">
        <v>5</v>
      </c>
      <c r="B6" s="588">
        <v>8</v>
      </c>
      <c r="C6" s="579">
        <v>7</v>
      </c>
      <c r="D6" s="579">
        <v>6</v>
      </c>
      <c r="E6" s="580">
        <f t="shared" ref="E6:E18" si="0">SUM(B6:D6)</f>
        <v>21</v>
      </c>
      <c r="F6" s="588">
        <v>8</v>
      </c>
      <c r="G6" s="579">
        <v>9</v>
      </c>
      <c r="H6" s="579">
        <v>8</v>
      </c>
      <c r="I6" s="580">
        <f t="shared" ref="I6:I18" si="1">SUM(F6:H6)</f>
        <v>25</v>
      </c>
      <c r="J6" s="593">
        <f t="shared" ref="J6:J18" si="2">SUM(I6,E6)</f>
        <v>46</v>
      </c>
      <c r="L6" s="457" t="s">
        <v>261</v>
      </c>
      <c r="M6" s="45" t="s">
        <v>262</v>
      </c>
    </row>
    <row r="7" spans="1:13" ht="21" customHeight="1" outlineLevel="2" x14ac:dyDescent="0.25">
      <c r="A7" s="583" t="s">
        <v>64</v>
      </c>
      <c r="B7" s="589">
        <v>5</v>
      </c>
      <c r="C7" s="573">
        <v>4</v>
      </c>
      <c r="D7" s="573">
        <v>3</v>
      </c>
      <c r="E7" s="574">
        <f t="shared" si="0"/>
        <v>12</v>
      </c>
      <c r="F7" s="589">
        <v>7</v>
      </c>
      <c r="G7" s="573">
        <v>8</v>
      </c>
      <c r="H7" s="573">
        <v>7</v>
      </c>
      <c r="I7" s="574">
        <f t="shared" si="1"/>
        <v>22</v>
      </c>
      <c r="J7" s="594">
        <f t="shared" si="2"/>
        <v>34</v>
      </c>
    </row>
    <row r="8" spans="1:13" s="68" customFormat="1" ht="42" customHeight="1" outlineLevel="1" thickBot="1" x14ac:dyDescent="0.3">
      <c r="A8" s="584" t="s">
        <v>263</v>
      </c>
      <c r="B8" s="590">
        <f t="shared" ref="B8:D8" si="3">SUM(B6:B7)</f>
        <v>13</v>
      </c>
      <c r="C8" s="575">
        <f t="shared" si="3"/>
        <v>11</v>
      </c>
      <c r="D8" s="575">
        <f t="shared" si="3"/>
        <v>9</v>
      </c>
      <c r="E8" s="576">
        <f t="shared" si="0"/>
        <v>33</v>
      </c>
      <c r="F8" s="590">
        <f t="shared" ref="F8:H8" si="4">SUM(F6:F7)</f>
        <v>15</v>
      </c>
      <c r="G8" s="575">
        <f t="shared" si="4"/>
        <v>17</v>
      </c>
      <c r="H8" s="575">
        <f t="shared" si="4"/>
        <v>15</v>
      </c>
      <c r="I8" s="576">
        <f t="shared" si="1"/>
        <v>47</v>
      </c>
      <c r="J8" s="595">
        <f t="shared" si="2"/>
        <v>80</v>
      </c>
    </row>
    <row r="9" spans="1:13" ht="21" customHeight="1" outlineLevel="2" x14ac:dyDescent="0.25">
      <c r="A9" s="585" t="s">
        <v>171</v>
      </c>
      <c r="B9" s="591">
        <v>8</v>
      </c>
      <c r="C9" s="577">
        <v>4</v>
      </c>
      <c r="D9" s="577">
        <v>7</v>
      </c>
      <c r="E9" s="581">
        <f t="shared" si="0"/>
        <v>19</v>
      </c>
      <c r="F9" s="591">
        <v>4</v>
      </c>
      <c r="G9" s="577">
        <v>7</v>
      </c>
      <c r="H9" s="577">
        <v>6</v>
      </c>
      <c r="I9" s="581">
        <f t="shared" si="1"/>
        <v>17</v>
      </c>
      <c r="J9" s="593">
        <f t="shared" si="2"/>
        <v>36</v>
      </c>
    </row>
    <row r="10" spans="1:13" ht="21" customHeight="1" outlineLevel="2" x14ac:dyDescent="0.25">
      <c r="A10" s="583" t="s">
        <v>264</v>
      </c>
      <c r="B10" s="589">
        <v>5</v>
      </c>
      <c r="C10" s="573">
        <v>9</v>
      </c>
      <c r="D10" s="573">
        <v>5</v>
      </c>
      <c r="E10" s="574">
        <f t="shared" si="0"/>
        <v>19</v>
      </c>
      <c r="F10" s="589">
        <v>5</v>
      </c>
      <c r="G10" s="573">
        <v>8</v>
      </c>
      <c r="H10" s="573">
        <v>1</v>
      </c>
      <c r="I10" s="574">
        <f t="shared" si="1"/>
        <v>14</v>
      </c>
      <c r="J10" s="594">
        <f t="shared" si="2"/>
        <v>33</v>
      </c>
    </row>
    <row r="11" spans="1:13" s="68" customFormat="1" ht="42" customHeight="1" outlineLevel="1" thickBot="1" x14ac:dyDescent="0.3">
      <c r="A11" s="584" t="s">
        <v>265</v>
      </c>
      <c r="B11" s="590">
        <f t="shared" ref="B11:D11" si="5">SUM(B9:B10)</f>
        <v>13</v>
      </c>
      <c r="C11" s="575">
        <f t="shared" si="5"/>
        <v>13</v>
      </c>
      <c r="D11" s="575">
        <f t="shared" si="5"/>
        <v>12</v>
      </c>
      <c r="E11" s="576">
        <f t="shared" si="0"/>
        <v>38</v>
      </c>
      <c r="F11" s="590">
        <f t="shared" ref="F11:H11" si="6">SUM(F9:F10)</f>
        <v>9</v>
      </c>
      <c r="G11" s="575">
        <f t="shared" si="6"/>
        <v>15</v>
      </c>
      <c r="H11" s="575">
        <f t="shared" si="6"/>
        <v>7</v>
      </c>
      <c r="I11" s="576">
        <f t="shared" si="1"/>
        <v>31</v>
      </c>
      <c r="J11" s="595">
        <f t="shared" si="2"/>
        <v>69</v>
      </c>
    </row>
    <row r="12" spans="1:13" ht="21" customHeight="1" outlineLevel="2" x14ac:dyDescent="0.25">
      <c r="A12" s="585" t="s">
        <v>266</v>
      </c>
      <c r="B12" s="591">
        <v>8</v>
      </c>
      <c r="C12" s="577">
        <v>4</v>
      </c>
      <c r="D12" s="577">
        <v>5</v>
      </c>
      <c r="E12" s="581">
        <f t="shared" si="0"/>
        <v>17</v>
      </c>
      <c r="F12" s="591">
        <v>4</v>
      </c>
      <c r="G12" s="577">
        <v>9</v>
      </c>
      <c r="H12" s="577">
        <v>8</v>
      </c>
      <c r="I12" s="581">
        <f t="shared" si="1"/>
        <v>21</v>
      </c>
      <c r="J12" s="593">
        <f t="shared" si="2"/>
        <v>38</v>
      </c>
    </row>
    <row r="13" spans="1:13" ht="21" customHeight="1" outlineLevel="2" x14ac:dyDescent="0.25">
      <c r="A13" s="583" t="s">
        <v>267</v>
      </c>
      <c r="B13" s="589">
        <v>6</v>
      </c>
      <c r="C13" s="573">
        <v>2</v>
      </c>
      <c r="D13" s="573">
        <v>7</v>
      </c>
      <c r="E13" s="574">
        <f t="shared" si="0"/>
        <v>15</v>
      </c>
      <c r="F13" s="589">
        <v>7</v>
      </c>
      <c r="G13" s="573">
        <v>6</v>
      </c>
      <c r="H13" s="573">
        <v>5</v>
      </c>
      <c r="I13" s="574">
        <f t="shared" si="1"/>
        <v>18</v>
      </c>
      <c r="J13" s="594">
        <f t="shared" si="2"/>
        <v>33</v>
      </c>
    </row>
    <row r="14" spans="1:13" s="68" customFormat="1" ht="42" customHeight="1" outlineLevel="1" thickBot="1" x14ac:dyDescent="0.3">
      <c r="A14" s="584" t="s">
        <v>268</v>
      </c>
      <c r="B14" s="590">
        <f t="shared" ref="B14:D14" si="7">SUM(B12:B13)</f>
        <v>14</v>
      </c>
      <c r="C14" s="575">
        <f t="shared" si="7"/>
        <v>6</v>
      </c>
      <c r="D14" s="575">
        <f t="shared" si="7"/>
        <v>12</v>
      </c>
      <c r="E14" s="576">
        <f t="shared" si="0"/>
        <v>32</v>
      </c>
      <c r="F14" s="590">
        <f t="shared" ref="F14:H14" si="8">SUM(F12:F13)</f>
        <v>11</v>
      </c>
      <c r="G14" s="575">
        <f t="shared" si="8"/>
        <v>15</v>
      </c>
      <c r="H14" s="575">
        <f t="shared" si="8"/>
        <v>13</v>
      </c>
      <c r="I14" s="576">
        <f t="shared" si="1"/>
        <v>39</v>
      </c>
      <c r="J14" s="595">
        <f t="shared" si="2"/>
        <v>71</v>
      </c>
    </row>
    <row r="15" spans="1:13" ht="21" customHeight="1" outlineLevel="2" x14ac:dyDescent="0.25">
      <c r="A15" s="585" t="s">
        <v>269</v>
      </c>
      <c r="B15" s="591">
        <v>9</v>
      </c>
      <c r="C15" s="577">
        <v>4</v>
      </c>
      <c r="D15" s="577">
        <v>6</v>
      </c>
      <c r="E15" s="581">
        <f t="shared" si="0"/>
        <v>19</v>
      </c>
      <c r="F15" s="591">
        <v>7</v>
      </c>
      <c r="G15" s="577">
        <v>5</v>
      </c>
      <c r="H15" s="577">
        <v>4</v>
      </c>
      <c r="I15" s="581">
        <f t="shared" si="1"/>
        <v>16</v>
      </c>
      <c r="J15" s="593">
        <f t="shared" si="2"/>
        <v>35</v>
      </c>
    </row>
    <row r="16" spans="1:13" ht="21" customHeight="1" outlineLevel="2" x14ac:dyDescent="0.25">
      <c r="A16" s="583" t="s">
        <v>270</v>
      </c>
      <c r="B16" s="589">
        <v>8</v>
      </c>
      <c r="C16" s="573">
        <v>5</v>
      </c>
      <c r="D16" s="573">
        <v>3</v>
      </c>
      <c r="E16" s="574">
        <f t="shared" si="0"/>
        <v>16</v>
      </c>
      <c r="F16" s="589">
        <v>8</v>
      </c>
      <c r="G16" s="573">
        <v>6</v>
      </c>
      <c r="H16" s="573">
        <v>9</v>
      </c>
      <c r="I16" s="574">
        <f t="shared" si="1"/>
        <v>23</v>
      </c>
      <c r="J16" s="594">
        <f t="shared" si="2"/>
        <v>39</v>
      </c>
    </row>
    <row r="17" spans="1:10" s="68" customFormat="1" ht="42" customHeight="1" outlineLevel="1" thickBot="1" x14ac:dyDescent="0.3">
      <c r="A17" s="584" t="s">
        <v>271</v>
      </c>
      <c r="B17" s="590">
        <f t="shared" ref="B17:D17" si="9">SUM(B15:B16)</f>
        <v>17</v>
      </c>
      <c r="C17" s="575">
        <f t="shared" si="9"/>
        <v>9</v>
      </c>
      <c r="D17" s="575">
        <f t="shared" si="9"/>
        <v>9</v>
      </c>
      <c r="E17" s="576">
        <f t="shared" si="0"/>
        <v>35</v>
      </c>
      <c r="F17" s="590">
        <f t="shared" ref="F17:H17" si="10">SUM(F15:F16)</f>
        <v>15</v>
      </c>
      <c r="G17" s="575">
        <f t="shared" si="10"/>
        <v>11</v>
      </c>
      <c r="H17" s="575">
        <f t="shared" si="10"/>
        <v>13</v>
      </c>
      <c r="I17" s="576">
        <f t="shared" si="1"/>
        <v>39</v>
      </c>
      <c r="J17" s="595">
        <f t="shared" si="2"/>
        <v>74</v>
      </c>
    </row>
    <row r="18" spans="1:10" s="62" customFormat="1" ht="31.5" customHeight="1" thickBot="1" x14ac:dyDescent="0.3">
      <c r="A18" s="597" t="s">
        <v>217</v>
      </c>
      <c r="B18" s="598">
        <f t="shared" ref="B18:D18" si="11">SUM(B17,B14,B11,B8)</f>
        <v>57</v>
      </c>
      <c r="C18" s="599">
        <f t="shared" si="11"/>
        <v>39</v>
      </c>
      <c r="D18" s="599">
        <f t="shared" si="11"/>
        <v>42</v>
      </c>
      <c r="E18" s="600">
        <f t="shared" si="0"/>
        <v>138</v>
      </c>
      <c r="F18" s="598">
        <f t="shared" ref="F18:H18" si="12">SUM(F17,F14,F11,F8)</f>
        <v>50</v>
      </c>
      <c r="G18" s="599">
        <f t="shared" si="12"/>
        <v>58</v>
      </c>
      <c r="H18" s="599">
        <f t="shared" si="12"/>
        <v>48</v>
      </c>
      <c r="I18" s="600">
        <f t="shared" si="1"/>
        <v>156</v>
      </c>
      <c r="J18" s="596">
        <f t="shared" si="2"/>
        <v>294</v>
      </c>
    </row>
    <row r="20" spans="1:10" ht="39" customHeight="1" thickBot="1" x14ac:dyDescent="0.3">
      <c r="A20" s="491" t="s">
        <v>277</v>
      </c>
      <c r="B20" s="491"/>
      <c r="C20" s="502"/>
      <c r="D20" s="502"/>
      <c r="E20" s="502"/>
      <c r="F20" s="502"/>
      <c r="G20" s="502"/>
      <c r="H20" s="502"/>
      <c r="I20" s="502"/>
      <c r="J20" s="502"/>
    </row>
    <row r="21" spans="1:10" ht="27" customHeight="1" x14ac:dyDescent="0.25">
      <c r="A21" s="69" t="s">
        <v>278</v>
      </c>
      <c r="D21" s="62"/>
      <c r="E21" s="61"/>
      <c r="H21" s="62"/>
      <c r="J21" s="61"/>
    </row>
    <row r="22" spans="1:10" ht="27" customHeight="1" x14ac:dyDescent="0.25">
      <c r="A22" s="69" t="s">
        <v>274</v>
      </c>
      <c r="D22" s="62"/>
      <c r="E22" s="61"/>
      <c r="H22" s="62"/>
      <c r="J22" s="61"/>
    </row>
    <row r="23" spans="1:10" ht="27" customHeight="1" x14ac:dyDescent="0.25">
      <c r="A23" s="69" t="s">
        <v>275</v>
      </c>
      <c r="D23" s="62"/>
      <c r="E23" s="61"/>
      <c r="H23" s="62"/>
      <c r="J23" s="61"/>
    </row>
    <row r="24" spans="1:10" ht="27" customHeight="1" x14ac:dyDescent="0.25">
      <c r="A24" s="69" t="s">
        <v>279</v>
      </c>
      <c r="D24" s="62"/>
      <c r="E24" s="61"/>
      <c r="H24" s="62"/>
      <c r="J24" s="61"/>
    </row>
    <row r="25" spans="1:10" ht="27" customHeight="1" x14ac:dyDescent="0.25">
      <c r="A25" s="70" t="s">
        <v>280</v>
      </c>
      <c r="D25" s="62"/>
      <c r="E25" s="61"/>
      <c r="H25" s="62"/>
      <c r="J25" s="61"/>
    </row>
    <row r="26" spans="1:10" ht="27" customHeight="1" x14ac:dyDescent="0.25">
      <c r="A26" s="70" t="s">
        <v>281</v>
      </c>
      <c r="D26" s="62"/>
      <c r="E26" s="61"/>
      <c r="H26" s="62"/>
      <c r="J26" s="61"/>
    </row>
    <row r="27" spans="1:10" ht="27" customHeight="1" x14ac:dyDescent="0.25">
      <c r="A27" s="69" t="s">
        <v>282</v>
      </c>
      <c r="D27" s="62"/>
      <c r="E27" s="61"/>
      <c r="H27" s="62"/>
      <c r="J27" s="61"/>
    </row>
  </sheetData>
  <hyperlinks>
    <hyperlink ref="A1" location="CONTENT!A1" display="CONTENT!A1" xr:uid="{8F2CED9B-6FA8-40E4-9C93-017DD22E7F02}"/>
  </hyperlinks>
  <pageMargins left="0.75" right="0.75" top="1" bottom="1" header="0.5" footer="0.5"/>
  <pageSetup orientation="portrait" horizontalDpi="300"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DE254-BA98-4B16-B3DC-80154EECDE0B}">
  <sheetPr>
    <tabColor rgb="FFFFFF66"/>
  </sheetPr>
  <dimension ref="A1:M24"/>
  <sheetViews>
    <sheetView showGridLines="0" zoomScaleNormal="100" workbookViewId="0"/>
  </sheetViews>
  <sheetFormatPr defaultColWidth="13.28515625" defaultRowHeight="15.75" customHeight="1" x14ac:dyDescent="0.25"/>
  <cols>
    <col min="1" max="1" width="19.5703125" style="61" customWidth="1"/>
    <col min="2" max="4" width="9.28515625" style="61" customWidth="1"/>
    <col min="5" max="5" width="9.28515625" style="62" customWidth="1"/>
    <col min="6" max="8" width="9.28515625" style="61" customWidth="1"/>
    <col min="9" max="9" width="9.28515625" style="62" customWidth="1"/>
    <col min="10" max="10" width="11.85546875" style="62" customWidth="1"/>
    <col min="11" max="11" width="4" style="61" customWidth="1"/>
    <col min="12" max="12" width="5.7109375" style="61" customWidth="1"/>
    <col min="13" max="16384" width="13.28515625" style="61"/>
  </cols>
  <sheetData>
    <row r="1" spans="1:13" s="139" customFormat="1" ht="30" customHeight="1" thickBot="1" x14ac:dyDescent="0.4">
      <c r="A1" s="140" t="str" cm="1">
        <f t="array" aca="1" ref="A1" ca="1">MID(CELL("filename",A1),FIND("]",CELL("filename",A1))+1,255)</f>
        <v>2_10_Auto Outline</v>
      </c>
      <c r="B1" s="138"/>
      <c r="C1" s="138"/>
      <c r="D1" s="138"/>
      <c r="E1" s="138"/>
      <c r="F1" s="138"/>
      <c r="G1" s="138"/>
      <c r="H1" s="138"/>
      <c r="I1" s="138"/>
      <c r="J1" s="138"/>
      <c r="K1"/>
      <c r="L1"/>
    </row>
    <row r="2" spans="1:13" s="139" customFormat="1" ht="21" x14ac:dyDescent="0.35"/>
    <row r="3" spans="1:13" ht="15.75" customHeight="1" thickBot="1" x14ac:dyDescent="0.3"/>
    <row r="4" spans="1:13" ht="30" customHeight="1" thickBot="1" x14ac:dyDescent="0.3">
      <c r="A4" s="63" t="s">
        <v>260</v>
      </c>
      <c r="B4" s="64"/>
      <c r="C4" s="64"/>
      <c r="D4" s="64"/>
      <c r="E4" s="64"/>
      <c r="F4" s="64"/>
      <c r="G4" s="64"/>
      <c r="H4" s="64"/>
      <c r="I4" s="64"/>
      <c r="J4" s="65"/>
    </row>
    <row r="5" spans="1:13" s="67" customFormat="1" ht="35.25" customHeight="1" thickBot="1" x14ac:dyDescent="0.3">
      <c r="A5" s="66"/>
      <c r="B5" s="586" t="s">
        <v>1</v>
      </c>
      <c r="C5" s="578" t="s">
        <v>2</v>
      </c>
      <c r="D5" s="578" t="s">
        <v>3</v>
      </c>
      <c r="E5" s="587" t="s">
        <v>153</v>
      </c>
      <c r="F5" s="586" t="s">
        <v>235</v>
      </c>
      <c r="G5" s="578" t="s">
        <v>248</v>
      </c>
      <c r="H5" s="578" t="s">
        <v>255</v>
      </c>
      <c r="I5" s="587" t="s">
        <v>157</v>
      </c>
      <c r="J5" s="592" t="s">
        <v>144</v>
      </c>
    </row>
    <row r="6" spans="1:13" ht="21" customHeight="1" x14ac:dyDescent="0.25">
      <c r="A6" s="582" t="s">
        <v>5</v>
      </c>
      <c r="B6" s="588">
        <v>8</v>
      </c>
      <c r="C6" s="579">
        <v>7</v>
      </c>
      <c r="D6" s="579">
        <v>6</v>
      </c>
      <c r="E6" s="580">
        <f t="shared" ref="E6:E18" si="0">SUM(B6:D6)</f>
        <v>21</v>
      </c>
      <c r="F6" s="588">
        <v>8</v>
      </c>
      <c r="G6" s="579">
        <v>9</v>
      </c>
      <c r="H6" s="579">
        <v>8</v>
      </c>
      <c r="I6" s="580">
        <f t="shared" ref="I6:I18" si="1">SUM(F6:H6)</f>
        <v>25</v>
      </c>
      <c r="J6" s="593">
        <f t="shared" ref="J6:J18" si="2">SUM(I6,E6)</f>
        <v>46</v>
      </c>
      <c r="L6" s="457" t="s">
        <v>261</v>
      </c>
      <c r="M6" s="45" t="s">
        <v>262</v>
      </c>
    </row>
    <row r="7" spans="1:13" ht="21" customHeight="1" x14ac:dyDescent="0.25">
      <c r="A7" s="583" t="s">
        <v>64</v>
      </c>
      <c r="B7" s="589">
        <v>5</v>
      </c>
      <c r="C7" s="573">
        <v>4</v>
      </c>
      <c r="D7" s="573">
        <v>3</v>
      </c>
      <c r="E7" s="574">
        <f t="shared" si="0"/>
        <v>12</v>
      </c>
      <c r="F7" s="589">
        <v>7</v>
      </c>
      <c r="G7" s="573">
        <v>8</v>
      </c>
      <c r="H7" s="573">
        <v>7</v>
      </c>
      <c r="I7" s="574">
        <f t="shared" si="1"/>
        <v>22</v>
      </c>
      <c r="J7" s="594">
        <f t="shared" si="2"/>
        <v>34</v>
      </c>
    </row>
    <row r="8" spans="1:13" s="68" customFormat="1" ht="42" customHeight="1" thickBot="1" x14ac:dyDescent="0.3">
      <c r="A8" s="584" t="s">
        <v>263</v>
      </c>
      <c r="B8" s="590">
        <f t="shared" ref="B8:D8" si="3">SUM(B6:B7)</f>
        <v>13</v>
      </c>
      <c r="C8" s="575">
        <f t="shared" si="3"/>
        <v>11</v>
      </c>
      <c r="D8" s="575">
        <f t="shared" si="3"/>
        <v>9</v>
      </c>
      <c r="E8" s="576">
        <f t="shared" si="0"/>
        <v>33</v>
      </c>
      <c r="F8" s="590">
        <f t="shared" ref="F8:H8" si="4">SUM(F6:F7)</f>
        <v>15</v>
      </c>
      <c r="G8" s="575">
        <f t="shared" si="4"/>
        <v>17</v>
      </c>
      <c r="H8" s="575">
        <f t="shared" si="4"/>
        <v>15</v>
      </c>
      <c r="I8" s="576">
        <f t="shared" si="1"/>
        <v>47</v>
      </c>
      <c r="J8" s="595">
        <f t="shared" si="2"/>
        <v>80</v>
      </c>
    </row>
    <row r="9" spans="1:13" ht="21" customHeight="1" x14ac:dyDescent="0.25">
      <c r="A9" s="585" t="s">
        <v>171</v>
      </c>
      <c r="B9" s="591">
        <v>8</v>
      </c>
      <c r="C9" s="577">
        <v>4</v>
      </c>
      <c r="D9" s="577">
        <v>7</v>
      </c>
      <c r="E9" s="581">
        <f t="shared" si="0"/>
        <v>19</v>
      </c>
      <c r="F9" s="591">
        <v>4</v>
      </c>
      <c r="G9" s="577">
        <v>7</v>
      </c>
      <c r="H9" s="577">
        <v>6</v>
      </c>
      <c r="I9" s="581">
        <f t="shared" si="1"/>
        <v>17</v>
      </c>
      <c r="J9" s="593">
        <f t="shared" si="2"/>
        <v>36</v>
      </c>
    </row>
    <row r="10" spans="1:13" ht="21" customHeight="1" x14ac:dyDescent="0.25">
      <c r="A10" s="583" t="s">
        <v>264</v>
      </c>
      <c r="B10" s="589">
        <v>5</v>
      </c>
      <c r="C10" s="573">
        <v>9</v>
      </c>
      <c r="D10" s="573">
        <v>5</v>
      </c>
      <c r="E10" s="574">
        <f t="shared" si="0"/>
        <v>19</v>
      </c>
      <c r="F10" s="589">
        <v>5</v>
      </c>
      <c r="G10" s="573">
        <v>8</v>
      </c>
      <c r="H10" s="573">
        <v>1</v>
      </c>
      <c r="I10" s="574">
        <f t="shared" si="1"/>
        <v>14</v>
      </c>
      <c r="J10" s="594">
        <f t="shared" si="2"/>
        <v>33</v>
      </c>
    </row>
    <row r="11" spans="1:13" s="68" customFormat="1" ht="42" customHeight="1" thickBot="1" x14ac:dyDescent="0.3">
      <c r="A11" s="584" t="s">
        <v>265</v>
      </c>
      <c r="B11" s="590">
        <f t="shared" ref="B11:D11" si="5">SUM(B9:B10)</f>
        <v>13</v>
      </c>
      <c r="C11" s="575">
        <f t="shared" si="5"/>
        <v>13</v>
      </c>
      <c r="D11" s="575">
        <f t="shared" si="5"/>
        <v>12</v>
      </c>
      <c r="E11" s="576">
        <f t="shared" si="0"/>
        <v>38</v>
      </c>
      <c r="F11" s="590">
        <f t="shared" ref="F11:H11" si="6">SUM(F9:F10)</f>
        <v>9</v>
      </c>
      <c r="G11" s="575">
        <f t="shared" si="6"/>
        <v>15</v>
      </c>
      <c r="H11" s="575">
        <f t="shared" si="6"/>
        <v>7</v>
      </c>
      <c r="I11" s="576">
        <f t="shared" si="1"/>
        <v>31</v>
      </c>
      <c r="J11" s="595">
        <f t="shared" si="2"/>
        <v>69</v>
      </c>
    </row>
    <row r="12" spans="1:13" ht="21" customHeight="1" x14ac:dyDescent="0.25">
      <c r="A12" s="585" t="s">
        <v>266</v>
      </c>
      <c r="B12" s="591">
        <v>8</v>
      </c>
      <c r="C12" s="577">
        <v>4</v>
      </c>
      <c r="D12" s="577">
        <v>5</v>
      </c>
      <c r="E12" s="581">
        <f t="shared" si="0"/>
        <v>17</v>
      </c>
      <c r="F12" s="591">
        <v>4</v>
      </c>
      <c r="G12" s="577">
        <v>9</v>
      </c>
      <c r="H12" s="577">
        <v>8</v>
      </c>
      <c r="I12" s="581">
        <f t="shared" si="1"/>
        <v>21</v>
      </c>
      <c r="J12" s="593">
        <f t="shared" si="2"/>
        <v>38</v>
      </c>
    </row>
    <row r="13" spans="1:13" ht="21" customHeight="1" x14ac:dyDescent="0.25">
      <c r="A13" s="583" t="s">
        <v>267</v>
      </c>
      <c r="B13" s="589">
        <v>6</v>
      </c>
      <c r="C13" s="573">
        <v>2</v>
      </c>
      <c r="D13" s="573">
        <v>7</v>
      </c>
      <c r="E13" s="574">
        <f t="shared" si="0"/>
        <v>15</v>
      </c>
      <c r="F13" s="589">
        <v>7</v>
      </c>
      <c r="G13" s="573">
        <v>6</v>
      </c>
      <c r="H13" s="573">
        <v>5</v>
      </c>
      <c r="I13" s="574">
        <f t="shared" si="1"/>
        <v>18</v>
      </c>
      <c r="J13" s="594">
        <f t="shared" si="2"/>
        <v>33</v>
      </c>
    </row>
    <row r="14" spans="1:13" s="68" customFormat="1" ht="42" customHeight="1" thickBot="1" x14ac:dyDescent="0.3">
      <c r="A14" s="584" t="s">
        <v>268</v>
      </c>
      <c r="B14" s="590">
        <f t="shared" ref="B14:D14" si="7">SUM(B12:B13)</f>
        <v>14</v>
      </c>
      <c r="C14" s="575">
        <f t="shared" si="7"/>
        <v>6</v>
      </c>
      <c r="D14" s="575">
        <f t="shared" si="7"/>
        <v>12</v>
      </c>
      <c r="E14" s="576">
        <f t="shared" si="0"/>
        <v>32</v>
      </c>
      <c r="F14" s="590">
        <f t="shared" ref="F14:H14" si="8">SUM(F12:F13)</f>
        <v>11</v>
      </c>
      <c r="G14" s="575">
        <f t="shared" si="8"/>
        <v>15</v>
      </c>
      <c r="H14" s="575">
        <f t="shared" si="8"/>
        <v>13</v>
      </c>
      <c r="I14" s="576">
        <f t="shared" si="1"/>
        <v>39</v>
      </c>
      <c r="J14" s="595">
        <f t="shared" si="2"/>
        <v>71</v>
      </c>
    </row>
    <row r="15" spans="1:13" ht="21" customHeight="1" x14ac:dyDescent="0.25">
      <c r="A15" s="585" t="s">
        <v>269</v>
      </c>
      <c r="B15" s="591">
        <v>9</v>
      </c>
      <c r="C15" s="577">
        <v>4</v>
      </c>
      <c r="D15" s="577">
        <v>6</v>
      </c>
      <c r="E15" s="581">
        <f t="shared" si="0"/>
        <v>19</v>
      </c>
      <c r="F15" s="591">
        <v>7</v>
      </c>
      <c r="G15" s="577">
        <v>5</v>
      </c>
      <c r="H15" s="577">
        <v>4</v>
      </c>
      <c r="I15" s="581">
        <f t="shared" si="1"/>
        <v>16</v>
      </c>
      <c r="J15" s="593">
        <f t="shared" si="2"/>
        <v>35</v>
      </c>
    </row>
    <row r="16" spans="1:13" ht="21" customHeight="1" x14ac:dyDescent="0.25">
      <c r="A16" s="583" t="s">
        <v>270</v>
      </c>
      <c r="B16" s="589">
        <v>8</v>
      </c>
      <c r="C16" s="573">
        <v>5</v>
      </c>
      <c r="D16" s="573">
        <v>3</v>
      </c>
      <c r="E16" s="574">
        <f t="shared" si="0"/>
        <v>16</v>
      </c>
      <c r="F16" s="589">
        <v>8</v>
      </c>
      <c r="G16" s="573">
        <v>6</v>
      </c>
      <c r="H16" s="573">
        <v>9</v>
      </c>
      <c r="I16" s="574">
        <f t="shared" si="1"/>
        <v>23</v>
      </c>
      <c r="J16" s="594">
        <f t="shared" si="2"/>
        <v>39</v>
      </c>
    </row>
    <row r="17" spans="1:10" s="68" customFormat="1" ht="42" customHeight="1" thickBot="1" x14ac:dyDescent="0.3">
      <c r="A17" s="584" t="s">
        <v>271</v>
      </c>
      <c r="B17" s="590">
        <f t="shared" ref="B17:D17" si="9">SUM(B15:B16)</f>
        <v>17</v>
      </c>
      <c r="C17" s="575">
        <f t="shared" si="9"/>
        <v>9</v>
      </c>
      <c r="D17" s="575">
        <f t="shared" si="9"/>
        <v>9</v>
      </c>
      <c r="E17" s="576">
        <f t="shared" si="0"/>
        <v>35</v>
      </c>
      <c r="F17" s="590">
        <f t="shared" ref="F17:H17" si="10">SUM(F15:F16)</f>
        <v>15</v>
      </c>
      <c r="G17" s="575">
        <f t="shared" si="10"/>
        <v>11</v>
      </c>
      <c r="H17" s="575">
        <f t="shared" si="10"/>
        <v>13</v>
      </c>
      <c r="I17" s="576">
        <f t="shared" si="1"/>
        <v>39</v>
      </c>
      <c r="J17" s="595">
        <f t="shared" si="2"/>
        <v>74</v>
      </c>
    </row>
    <row r="18" spans="1:10" s="62" customFormat="1" ht="31.5" customHeight="1" thickBot="1" x14ac:dyDescent="0.3">
      <c r="A18" s="597" t="s">
        <v>217</v>
      </c>
      <c r="B18" s="598">
        <f t="shared" ref="B18:D18" si="11">SUM(B17,B14,B11,B8)</f>
        <v>57</v>
      </c>
      <c r="C18" s="599">
        <f t="shared" si="11"/>
        <v>39</v>
      </c>
      <c r="D18" s="599">
        <f t="shared" si="11"/>
        <v>42</v>
      </c>
      <c r="E18" s="600">
        <f t="shared" si="0"/>
        <v>138</v>
      </c>
      <c r="F18" s="598">
        <f t="shared" ref="F18:H18" si="12">SUM(F17,F14,F11,F8)</f>
        <v>50</v>
      </c>
      <c r="G18" s="599">
        <f t="shared" si="12"/>
        <v>58</v>
      </c>
      <c r="H18" s="599">
        <f t="shared" si="12"/>
        <v>48</v>
      </c>
      <c r="I18" s="600">
        <f t="shared" si="1"/>
        <v>156</v>
      </c>
      <c r="J18" s="596">
        <f t="shared" si="2"/>
        <v>294</v>
      </c>
    </row>
    <row r="20" spans="1:10" ht="39" customHeight="1" thickBot="1" x14ac:dyDescent="0.3">
      <c r="A20" s="491" t="s">
        <v>272</v>
      </c>
      <c r="B20" s="491"/>
      <c r="C20" s="502"/>
      <c r="D20" s="502"/>
      <c r="E20" s="502"/>
      <c r="F20" s="502"/>
      <c r="G20" s="502"/>
      <c r="H20" s="502"/>
      <c r="I20" s="502"/>
      <c r="J20" s="502"/>
    </row>
    <row r="21" spans="1:10" ht="27" customHeight="1" x14ac:dyDescent="0.25">
      <c r="A21" s="69" t="s">
        <v>273</v>
      </c>
      <c r="D21" s="62"/>
      <c r="E21" s="61"/>
      <c r="H21" s="62"/>
      <c r="J21" s="61"/>
    </row>
    <row r="22" spans="1:10" ht="27" customHeight="1" x14ac:dyDescent="0.25">
      <c r="A22" s="69" t="s">
        <v>274</v>
      </c>
      <c r="D22" s="62"/>
      <c r="E22" s="61"/>
      <c r="H22" s="62"/>
      <c r="J22" s="61"/>
    </row>
    <row r="23" spans="1:10" ht="27" customHeight="1" x14ac:dyDescent="0.25">
      <c r="A23" s="69" t="s">
        <v>275</v>
      </c>
      <c r="D23" s="62"/>
      <c r="E23" s="61"/>
      <c r="H23" s="62"/>
      <c r="J23" s="61"/>
    </row>
    <row r="24" spans="1:10" ht="27" customHeight="1" x14ac:dyDescent="0.25">
      <c r="A24" s="69" t="s">
        <v>276</v>
      </c>
      <c r="D24" s="62"/>
      <c r="E24" s="61"/>
      <c r="H24" s="62"/>
      <c r="J24" s="61"/>
    </row>
  </sheetData>
  <hyperlinks>
    <hyperlink ref="A1" location="CONTENT!A1" display="CONTENT!A1" xr:uid="{E9363699-445D-4EC8-ADE8-8E9723611CE8}"/>
  </hyperlinks>
  <pageMargins left="0.75" right="0.75" top="1" bottom="1" header="0.5" footer="0.5"/>
  <pageSetup orientation="portrait" horizontalDpi="300"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09164-865C-4A83-9838-F75650881389}">
  <sheetPr>
    <tabColor rgb="FFFFFF66"/>
  </sheetPr>
  <dimension ref="A1:CJ133"/>
  <sheetViews>
    <sheetView showGridLines="0" zoomScaleNormal="100" workbookViewId="0"/>
  </sheetViews>
  <sheetFormatPr defaultRowHeight="18" x14ac:dyDescent="0.25"/>
  <cols>
    <col min="1" max="1" width="5.28515625" style="74" customWidth="1"/>
    <col min="2" max="2" width="9.140625" style="74" hidden="1" customWidth="1"/>
    <col min="3" max="3" width="15.28515625" style="72" customWidth="1"/>
    <col min="4" max="4" width="15.5703125" style="72" customWidth="1"/>
    <col min="5" max="5" width="15.85546875" style="72" customWidth="1"/>
    <col min="6" max="6" width="19.5703125" style="72" customWidth="1"/>
    <col min="7" max="7" width="8.5703125" style="73" customWidth="1"/>
    <col min="8" max="8" width="9.140625" style="71"/>
    <col min="9" max="9" width="4.7109375" style="71" customWidth="1"/>
    <col min="10" max="27" width="9.140625" style="71"/>
    <col min="30" max="88" width="9.140625" style="71"/>
    <col min="89" max="16384" width="9.140625" style="74"/>
  </cols>
  <sheetData>
    <row r="1" spans="1:29" s="139" customFormat="1" ht="30" customHeight="1" x14ac:dyDescent="0.35">
      <c r="A1" s="331" t="str" cm="1">
        <f t="array" aca="1" ref="A1" ca="1">MID(CELL("filename",A1),FIND("]",CELL("filename",A1))+1,255)</f>
        <v>2_11_Paste Special</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c r="AC1"/>
    </row>
    <row r="2" spans="1:29" s="142" customFormat="1" ht="21.75" thickBot="1" x14ac:dyDescent="0.4">
      <c r="AB2"/>
      <c r="AC2"/>
    </row>
    <row r="3" spans="1:29" s="143" customFormat="1" ht="63.75" thickBot="1" x14ac:dyDescent="0.4">
      <c r="C3" s="614" t="s">
        <v>221</v>
      </c>
      <c r="D3" s="615" t="s">
        <v>222</v>
      </c>
      <c r="E3" s="615" t="s">
        <v>223</v>
      </c>
      <c r="F3" s="616" t="s">
        <v>224</v>
      </c>
      <c r="AB3"/>
      <c r="AC3"/>
    </row>
    <row r="4" spans="1:29" s="143" customFormat="1" ht="21" x14ac:dyDescent="0.35">
      <c r="C4" s="610" t="s">
        <v>225</v>
      </c>
      <c r="D4" s="611" t="s">
        <v>226</v>
      </c>
      <c r="E4" s="612" t="s">
        <v>2</v>
      </c>
      <c r="F4" s="613">
        <v>4876</v>
      </c>
      <c r="G4" s="601" t="s">
        <v>261</v>
      </c>
      <c r="H4" s="199" t="s">
        <v>262</v>
      </c>
      <c r="I4" s="199" t="s">
        <v>753</v>
      </c>
      <c r="AB4"/>
      <c r="AC4"/>
    </row>
    <row r="5" spans="1:29" s="143" customFormat="1" ht="21" x14ac:dyDescent="0.35">
      <c r="C5" s="602" t="s">
        <v>227</v>
      </c>
      <c r="D5" s="603" t="s">
        <v>228</v>
      </c>
      <c r="E5" s="604" t="s">
        <v>229</v>
      </c>
      <c r="F5" s="605">
        <v>4619</v>
      </c>
      <c r="AB5"/>
      <c r="AC5"/>
    </row>
    <row r="6" spans="1:29" s="143" customFormat="1" ht="21" x14ac:dyDescent="0.35">
      <c r="C6" s="602" t="s">
        <v>227</v>
      </c>
      <c r="D6" s="603" t="s">
        <v>230</v>
      </c>
      <c r="E6" s="604" t="s">
        <v>1</v>
      </c>
      <c r="F6" s="605">
        <v>4581</v>
      </c>
      <c r="AB6"/>
      <c r="AC6"/>
    </row>
    <row r="7" spans="1:29" s="143" customFormat="1" ht="21.75" thickBot="1" x14ac:dyDescent="0.4">
      <c r="C7" s="606" t="s">
        <v>232</v>
      </c>
      <c r="D7" s="607" t="s">
        <v>226</v>
      </c>
      <c r="E7" s="608" t="s">
        <v>229</v>
      </c>
      <c r="F7" s="609">
        <v>4231</v>
      </c>
      <c r="AB7"/>
      <c r="AC7"/>
    </row>
    <row r="8" spans="1:29" s="143" customFormat="1" ht="21" x14ac:dyDescent="0.35">
      <c r="C8" s="153"/>
      <c r="D8" s="153"/>
      <c r="E8" s="540"/>
      <c r="F8" s="556"/>
      <c r="G8" s="560"/>
      <c r="AB8"/>
      <c r="AC8"/>
    </row>
    <row r="9" spans="1:29" s="143" customFormat="1" ht="21" x14ac:dyDescent="0.35">
      <c r="C9" s="153"/>
      <c r="D9" s="153"/>
      <c r="E9" s="540"/>
      <c r="F9" s="556"/>
      <c r="G9" s="560"/>
      <c r="AB9"/>
      <c r="AC9"/>
    </row>
    <row r="10" spans="1:29" s="143" customFormat="1" ht="24.75" thickBot="1" x14ac:dyDescent="0.4">
      <c r="A10" s="491" t="s">
        <v>754</v>
      </c>
      <c r="B10" s="491"/>
      <c r="C10" s="502"/>
      <c r="D10" s="502"/>
      <c r="E10" s="502"/>
      <c r="F10" s="502"/>
      <c r="G10" s="502"/>
      <c r="H10" s="502"/>
      <c r="I10" s="502"/>
      <c r="J10" s="502"/>
      <c r="K10" s="502"/>
      <c r="L10" s="502"/>
      <c r="AB10"/>
      <c r="AC10"/>
    </row>
    <row r="11" spans="1:29" s="143" customFormat="1" ht="21" x14ac:dyDescent="0.35">
      <c r="A11" s="152" t="str">
        <f>_xlfn.CONCAT(B11,".")</f>
        <v>1.</v>
      </c>
      <c r="B11" s="617">
        <v>1</v>
      </c>
      <c r="C11" s="203" t="s">
        <v>766</v>
      </c>
      <c r="D11" s="153"/>
      <c r="E11" s="540"/>
      <c r="F11" s="556"/>
      <c r="G11" s="560"/>
      <c r="AB11"/>
      <c r="AC11"/>
    </row>
    <row r="12" spans="1:29" s="143" customFormat="1" ht="21" x14ac:dyDescent="0.35">
      <c r="A12" s="152" t="str">
        <f t="shared" ref="A12:A18" si="0">_xlfn.CONCAT(B12,".")</f>
        <v>2.</v>
      </c>
      <c r="B12" s="617">
        <v>2</v>
      </c>
      <c r="C12" s="203" t="s">
        <v>767</v>
      </c>
      <c r="D12" s="153"/>
      <c r="E12" s="540"/>
      <c r="F12" s="556"/>
      <c r="G12" s="560"/>
      <c r="AB12"/>
      <c r="AC12"/>
    </row>
    <row r="13" spans="1:29" s="143" customFormat="1" ht="21" x14ac:dyDescent="0.35">
      <c r="A13" s="152" t="str">
        <f t="shared" si="0"/>
        <v>3.</v>
      </c>
      <c r="B13" s="617">
        <v>3</v>
      </c>
      <c r="C13" s="203" t="s">
        <v>768</v>
      </c>
      <c r="D13" s="153"/>
      <c r="E13" s="540"/>
      <c r="F13" s="556"/>
      <c r="G13" s="560"/>
      <c r="AB13"/>
      <c r="AC13"/>
    </row>
    <row r="14" spans="1:29" s="143" customFormat="1" ht="21" x14ac:dyDescent="0.35">
      <c r="A14" s="152"/>
      <c r="B14" s="617"/>
      <c r="C14" s="618" t="s">
        <v>761</v>
      </c>
      <c r="D14" s="153"/>
      <c r="E14" s="540"/>
      <c r="F14" s="556"/>
      <c r="G14" s="560"/>
      <c r="AB14"/>
      <c r="AC14"/>
    </row>
    <row r="15" spans="1:29" s="143" customFormat="1" ht="21" x14ac:dyDescent="0.35">
      <c r="A15" s="152"/>
      <c r="B15" s="617"/>
      <c r="C15" s="618" t="s">
        <v>762</v>
      </c>
      <c r="D15" s="153"/>
      <c r="E15" s="540"/>
      <c r="F15" s="556"/>
      <c r="G15" s="560"/>
      <c r="AB15"/>
      <c r="AC15"/>
    </row>
    <row r="16" spans="1:29" s="143" customFormat="1" ht="21" x14ac:dyDescent="0.35">
      <c r="A16" s="152"/>
      <c r="B16" s="617"/>
      <c r="C16" s="500" t="s">
        <v>769</v>
      </c>
      <c r="D16" s="153"/>
      <c r="E16" s="540"/>
      <c r="F16" s="556"/>
      <c r="G16" s="560"/>
      <c r="AB16"/>
      <c r="AC16"/>
    </row>
    <row r="17" spans="1:30" s="143" customFormat="1" ht="21" x14ac:dyDescent="0.35">
      <c r="A17" s="152" t="str">
        <f t="shared" si="0"/>
        <v>4.</v>
      </c>
      <c r="B17" s="617">
        <v>4</v>
      </c>
      <c r="C17" s="203" t="s">
        <v>770</v>
      </c>
      <c r="D17" s="153"/>
      <c r="E17" s="540"/>
      <c r="F17" s="556"/>
      <c r="G17" s="560"/>
      <c r="AB17"/>
      <c r="AC17"/>
    </row>
    <row r="18" spans="1:30" s="143" customFormat="1" ht="21" x14ac:dyDescent="0.35">
      <c r="A18" s="152" t="str">
        <f t="shared" si="0"/>
        <v>5.</v>
      </c>
      <c r="B18" s="617">
        <v>5</v>
      </c>
      <c r="C18" s="203" t="s">
        <v>771</v>
      </c>
      <c r="D18" s="153"/>
      <c r="E18" s="540"/>
      <c r="F18" s="556"/>
      <c r="G18" s="560"/>
      <c r="AB18"/>
      <c r="AC18"/>
    </row>
    <row r="19" spans="1:30" s="143" customFormat="1" ht="21" x14ac:dyDescent="0.35">
      <c r="B19" s="617"/>
      <c r="C19" s="201"/>
      <c r="D19" s="153"/>
      <c r="E19" s="540"/>
      <c r="F19" s="556"/>
      <c r="G19" s="560"/>
      <c r="AB19"/>
      <c r="AC19"/>
    </row>
    <row r="20" spans="1:30" s="143" customFormat="1" ht="24.75" thickBot="1" x14ac:dyDescent="0.4">
      <c r="A20" s="491" t="s">
        <v>830</v>
      </c>
      <c r="B20" s="491"/>
      <c r="C20" s="502"/>
      <c r="D20" s="502"/>
      <c r="E20" s="502"/>
      <c r="F20" s="502"/>
      <c r="AB20"/>
      <c r="AC20"/>
    </row>
    <row r="21" spans="1:30" s="143" customFormat="1" ht="30" customHeight="1" x14ac:dyDescent="0.35">
      <c r="A21" s="237" t="s">
        <v>829</v>
      </c>
      <c r="B21" s="153"/>
      <c r="C21" s="540"/>
      <c r="D21" s="556"/>
      <c r="E21" s="560"/>
      <c r="AB21"/>
      <c r="AC21"/>
    </row>
    <row r="22" spans="1:30" s="143" customFormat="1" ht="24.75" thickBot="1" x14ac:dyDescent="0.4">
      <c r="H22" s="491" t="s">
        <v>808</v>
      </c>
      <c r="I22" s="491"/>
      <c r="J22" s="491"/>
      <c r="K22" s="491"/>
      <c r="L22" s="491"/>
      <c r="M22" s="491"/>
      <c r="N22" s="491"/>
      <c r="O22" s="491"/>
      <c r="P22" s="491"/>
      <c r="Q22" s="491"/>
      <c r="R22" s="491"/>
      <c r="S22" s="491"/>
      <c r="T22" s="491"/>
      <c r="U22" s="491"/>
      <c r="V22" s="491"/>
      <c r="W22" s="491"/>
      <c r="X22" s="491"/>
      <c r="Y22" s="491"/>
      <c r="Z22" s="491"/>
      <c r="AA22" s="491"/>
      <c r="AB22"/>
      <c r="AC22"/>
    </row>
    <row r="23" spans="1:30" s="621" customFormat="1" ht="30" customHeight="1" x14ac:dyDescent="0.35">
      <c r="H23" s="627" t="s">
        <v>772</v>
      </c>
      <c r="I23" s="153"/>
      <c r="J23" s="540"/>
      <c r="K23" s="556"/>
      <c r="L23" s="560"/>
      <c r="M23" s="143"/>
      <c r="N23" s="143"/>
      <c r="O23" s="143"/>
      <c r="P23" s="143"/>
      <c r="Q23" s="143"/>
      <c r="R23" s="143"/>
      <c r="S23" s="143"/>
      <c r="T23" s="143"/>
      <c r="U23" s="143"/>
      <c r="V23" s="143"/>
      <c r="W23" s="143"/>
      <c r="X23" s="143"/>
      <c r="Y23" s="143"/>
      <c r="Z23" s="143"/>
      <c r="AA23" s="143"/>
      <c r="AB23"/>
      <c r="AC23"/>
    </row>
    <row r="24" spans="1:30" s="143" customFormat="1" ht="21" x14ac:dyDescent="0.35">
      <c r="H24" s="699" t="s">
        <v>755</v>
      </c>
      <c r="I24" s="623"/>
      <c r="J24" s="624"/>
      <c r="K24" s="625"/>
      <c r="L24" s="626"/>
      <c r="M24" s="621"/>
      <c r="N24" s="621"/>
      <c r="O24" s="621"/>
      <c r="P24" s="621"/>
      <c r="Q24" s="621"/>
      <c r="R24" s="621"/>
      <c r="S24" s="621"/>
      <c r="T24" s="621"/>
      <c r="U24" s="621"/>
      <c r="V24" s="621"/>
      <c r="W24" s="621"/>
      <c r="X24" s="621"/>
      <c r="Y24" s="621"/>
      <c r="Z24" s="621"/>
      <c r="AA24" s="621"/>
      <c r="AB24"/>
      <c r="AC24"/>
      <c r="AD24" s="621"/>
    </row>
    <row r="25" spans="1:30" s="621" customFormat="1" ht="30" customHeight="1" x14ac:dyDescent="0.35">
      <c r="H25" s="627" t="s">
        <v>774</v>
      </c>
      <c r="I25" s="153"/>
      <c r="J25" s="540"/>
      <c r="K25" s="556"/>
      <c r="L25" s="560"/>
      <c r="M25" s="143"/>
      <c r="N25" s="143"/>
      <c r="O25" s="143"/>
      <c r="P25" s="143"/>
      <c r="Q25" s="143"/>
      <c r="R25" s="143"/>
      <c r="S25" s="143"/>
      <c r="T25" s="143"/>
      <c r="U25" s="143"/>
      <c r="V25" s="143"/>
      <c r="W25" s="143"/>
      <c r="X25" s="143"/>
      <c r="Y25" s="143"/>
      <c r="Z25" s="143"/>
      <c r="AA25" s="143"/>
      <c r="AB25"/>
      <c r="AC25"/>
    </row>
    <row r="26" spans="1:30" s="143" customFormat="1" ht="21" x14ac:dyDescent="0.35">
      <c r="H26" s="699" t="s">
        <v>798</v>
      </c>
      <c r="I26" s="623"/>
      <c r="J26" s="624"/>
      <c r="K26" s="625"/>
      <c r="L26" s="626"/>
      <c r="M26" s="621"/>
      <c r="N26" s="621"/>
      <c r="O26" s="621"/>
      <c r="P26" s="621"/>
      <c r="Q26" s="621"/>
      <c r="R26" s="621"/>
      <c r="S26" s="621"/>
      <c r="T26" s="621"/>
      <c r="U26" s="621"/>
      <c r="V26" s="621"/>
      <c r="W26" s="621"/>
      <c r="X26" s="621"/>
      <c r="Y26" s="621"/>
      <c r="Z26" s="621"/>
      <c r="AA26" s="621"/>
      <c r="AB26"/>
      <c r="AC26"/>
      <c r="AD26" s="621"/>
    </row>
    <row r="27" spans="1:30" s="143" customFormat="1" ht="21" x14ac:dyDescent="0.35">
      <c r="H27" s="699" t="s">
        <v>799</v>
      </c>
      <c r="I27" s="623"/>
      <c r="J27" s="624"/>
      <c r="K27" s="625"/>
      <c r="L27" s="626"/>
      <c r="M27" s="621"/>
      <c r="N27" s="621"/>
      <c r="O27" s="621"/>
      <c r="P27" s="621"/>
      <c r="Q27" s="621"/>
      <c r="R27" s="621"/>
      <c r="S27" s="621"/>
      <c r="T27" s="621"/>
      <c r="U27" s="621"/>
      <c r="V27" s="621"/>
      <c r="W27" s="621"/>
      <c r="X27" s="621"/>
      <c r="Y27" s="621"/>
      <c r="Z27" s="621"/>
      <c r="AA27" s="621"/>
      <c r="AB27"/>
      <c r="AC27"/>
      <c r="AD27" s="621"/>
    </row>
    <row r="28" spans="1:30" s="621" customFormat="1" ht="30" customHeight="1" x14ac:dyDescent="0.35">
      <c r="H28" s="627" t="s">
        <v>773</v>
      </c>
      <c r="I28" s="153"/>
      <c r="J28" s="540"/>
      <c r="K28" s="556"/>
      <c r="L28" s="560"/>
      <c r="M28" s="143"/>
      <c r="N28" s="143"/>
      <c r="O28" s="143"/>
      <c r="P28" s="143"/>
      <c r="Q28" s="143"/>
      <c r="R28" s="143"/>
      <c r="S28" s="143"/>
      <c r="T28" s="143"/>
      <c r="U28" s="143"/>
      <c r="V28" s="143"/>
      <c r="W28" s="143"/>
      <c r="X28" s="143"/>
      <c r="Y28" s="143"/>
      <c r="Z28" s="143"/>
      <c r="AA28" s="143"/>
      <c r="AB28"/>
      <c r="AC28"/>
    </row>
    <row r="29" spans="1:30" s="621" customFormat="1" ht="30" customHeight="1" x14ac:dyDescent="0.25">
      <c r="H29" s="530" t="s">
        <v>756</v>
      </c>
      <c r="I29" s="623"/>
      <c r="J29" s="624"/>
      <c r="K29" s="625"/>
      <c r="L29" s="626"/>
      <c r="AB29"/>
      <c r="AC29"/>
    </row>
    <row r="30" spans="1:30" s="143" customFormat="1" ht="21" x14ac:dyDescent="0.35">
      <c r="H30" s="699" t="s">
        <v>763</v>
      </c>
      <c r="I30" s="623"/>
      <c r="J30" s="624"/>
      <c r="K30" s="625"/>
      <c r="L30" s="626"/>
      <c r="M30" s="621"/>
      <c r="N30" s="621"/>
      <c r="O30" s="621"/>
      <c r="P30" s="621"/>
      <c r="Q30" s="621"/>
      <c r="R30" s="621"/>
      <c r="S30" s="621"/>
      <c r="T30" s="621"/>
      <c r="U30" s="621"/>
      <c r="V30" s="621"/>
      <c r="W30" s="621"/>
      <c r="X30" s="621"/>
      <c r="Y30" s="621"/>
      <c r="Z30" s="621"/>
      <c r="AA30" s="621"/>
      <c r="AB30"/>
      <c r="AC30"/>
      <c r="AD30" s="621"/>
    </row>
    <row r="31" spans="1:30" s="621" customFormat="1" ht="30" customHeight="1" x14ac:dyDescent="0.35">
      <c r="H31" s="627" t="s">
        <v>775</v>
      </c>
      <c r="I31" s="153"/>
      <c r="J31" s="540"/>
      <c r="K31" s="556"/>
      <c r="L31" s="560"/>
      <c r="M31" s="143"/>
      <c r="N31" s="143"/>
      <c r="O31" s="143"/>
      <c r="P31" s="143"/>
      <c r="Q31" s="143"/>
      <c r="R31" s="143"/>
      <c r="S31" s="143"/>
      <c r="T31" s="143"/>
      <c r="U31" s="143"/>
      <c r="V31" s="143"/>
      <c r="W31" s="143"/>
      <c r="X31" s="143"/>
      <c r="Y31" s="143"/>
      <c r="Z31" s="143"/>
      <c r="AA31" s="143"/>
      <c r="AB31"/>
      <c r="AC31"/>
    </row>
    <row r="32" spans="1:30" s="143" customFormat="1" ht="21" x14ac:dyDescent="0.35">
      <c r="H32" s="699" t="s">
        <v>757</v>
      </c>
      <c r="I32" s="623"/>
      <c r="J32" s="624"/>
      <c r="K32" s="625"/>
      <c r="L32" s="626"/>
      <c r="M32" s="621"/>
      <c r="N32" s="621"/>
      <c r="O32" s="621"/>
      <c r="P32" s="621"/>
      <c r="Q32" s="621"/>
      <c r="R32" s="621"/>
      <c r="S32" s="621"/>
      <c r="T32" s="621"/>
      <c r="U32" s="621"/>
      <c r="V32" s="621"/>
      <c r="W32" s="621"/>
      <c r="X32" s="621"/>
      <c r="Y32" s="621"/>
      <c r="Z32" s="621"/>
      <c r="AA32" s="621"/>
      <c r="AB32"/>
      <c r="AC32"/>
      <c r="AD32" s="621"/>
    </row>
    <row r="33" spans="3:29" s="621" customFormat="1" ht="30" customHeight="1" x14ac:dyDescent="0.35">
      <c r="H33" s="627" t="s">
        <v>783</v>
      </c>
      <c r="I33" s="153"/>
      <c r="J33" s="540"/>
      <c r="K33" s="556"/>
      <c r="L33" s="560"/>
      <c r="M33" s="143"/>
      <c r="N33" s="143"/>
      <c r="O33" s="143"/>
      <c r="P33" s="143"/>
      <c r="Q33" s="143"/>
      <c r="R33" s="143"/>
      <c r="S33" s="143"/>
      <c r="T33" s="143"/>
      <c r="U33" s="143"/>
      <c r="V33" s="143"/>
      <c r="W33" s="143"/>
      <c r="X33" s="143"/>
      <c r="Y33" s="143"/>
      <c r="Z33" s="143"/>
      <c r="AA33" s="143"/>
      <c r="AB33"/>
      <c r="AC33"/>
    </row>
    <row r="34" spans="3:29" s="621" customFormat="1" ht="21" x14ac:dyDescent="0.35">
      <c r="H34" s="699" t="s">
        <v>794</v>
      </c>
      <c r="I34" s="623"/>
      <c r="J34" s="624"/>
      <c r="K34" s="625"/>
      <c r="L34" s="626"/>
      <c r="AB34"/>
      <c r="AC34"/>
    </row>
    <row r="35" spans="3:29" s="621" customFormat="1" ht="21" x14ac:dyDescent="0.35">
      <c r="H35" s="699" t="s">
        <v>795</v>
      </c>
      <c r="I35" s="623"/>
      <c r="J35" s="624"/>
      <c r="K35" s="625"/>
      <c r="L35" s="626"/>
      <c r="AB35"/>
      <c r="AC35"/>
    </row>
    <row r="36" spans="3:29" s="621" customFormat="1" ht="30" customHeight="1" x14ac:dyDescent="0.35">
      <c r="H36" s="627" t="s">
        <v>784</v>
      </c>
      <c r="I36" s="153"/>
      <c r="J36" s="540"/>
      <c r="K36" s="556"/>
      <c r="L36" s="560"/>
      <c r="M36" s="143"/>
      <c r="N36" s="143"/>
      <c r="O36" s="143"/>
      <c r="P36" s="143"/>
      <c r="Q36" s="143"/>
      <c r="R36" s="143"/>
      <c r="S36" s="143"/>
      <c r="T36" s="143"/>
      <c r="U36" s="143"/>
      <c r="V36" s="143"/>
      <c r="W36" s="143"/>
      <c r="X36" s="143"/>
      <c r="Y36" s="143"/>
      <c r="Z36" s="143"/>
      <c r="AA36" s="143"/>
      <c r="AB36"/>
      <c r="AC36"/>
    </row>
    <row r="37" spans="3:29" s="621" customFormat="1" ht="21" x14ac:dyDescent="0.35">
      <c r="H37" s="699" t="s">
        <v>796</v>
      </c>
      <c r="I37" s="623"/>
      <c r="J37" s="624"/>
      <c r="K37" s="625"/>
      <c r="L37" s="626"/>
      <c r="AB37"/>
      <c r="AC37"/>
    </row>
    <row r="38" spans="3:29" s="621" customFormat="1" ht="21" x14ac:dyDescent="0.35">
      <c r="H38" s="699" t="s">
        <v>797</v>
      </c>
      <c r="I38" s="623"/>
      <c r="J38" s="624"/>
      <c r="K38" s="625"/>
      <c r="L38" s="626"/>
      <c r="AB38"/>
      <c r="AC38"/>
    </row>
    <row r="39" spans="3:29" s="621" customFormat="1" ht="30" customHeight="1" x14ac:dyDescent="0.35">
      <c r="C39" s="627" t="s">
        <v>785</v>
      </c>
      <c r="D39" s="153"/>
      <c r="E39" s="540"/>
      <c r="F39" s="556"/>
      <c r="G39" s="560"/>
      <c r="H39" s="143"/>
      <c r="I39" s="143"/>
      <c r="J39" s="143"/>
      <c r="K39" s="143"/>
      <c r="L39" s="143"/>
      <c r="M39" s="143"/>
      <c r="N39" s="143"/>
      <c r="O39" s="143"/>
      <c r="P39" s="143"/>
      <c r="Q39" s="143"/>
      <c r="R39" s="143"/>
      <c r="S39" s="143"/>
      <c r="T39" s="143"/>
      <c r="U39" s="143"/>
      <c r="V39" s="143"/>
      <c r="AB39"/>
      <c r="AC39"/>
    </row>
    <row r="40" spans="3:29" s="621" customFormat="1" ht="21" x14ac:dyDescent="0.35">
      <c r="C40" s="699" t="s">
        <v>790</v>
      </c>
      <c r="D40" s="623"/>
      <c r="E40" s="624"/>
      <c r="F40" s="625"/>
      <c r="G40" s="626"/>
      <c r="AB40"/>
      <c r="AC40"/>
    </row>
    <row r="41" spans="3:29" s="621" customFormat="1" ht="21" x14ac:dyDescent="0.35">
      <c r="C41" s="699" t="s">
        <v>791</v>
      </c>
      <c r="D41" s="623"/>
      <c r="E41" s="624"/>
      <c r="F41" s="625"/>
      <c r="G41" s="626"/>
      <c r="AB41"/>
      <c r="AC41"/>
    </row>
    <row r="42" spans="3:29" s="621" customFormat="1" ht="30" customHeight="1" x14ac:dyDescent="0.35">
      <c r="C42" s="627" t="s">
        <v>786</v>
      </c>
      <c r="D42" s="153"/>
      <c r="E42" s="540"/>
      <c r="F42" s="556"/>
      <c r="G42" s="560"/>
      <c r="H42" s="143"/>
      <c r="I42" s="143"/>
      <c r="J42" s="143"/>
      <c r="K42" s="143"/>
      <c r="L42" s="143"/>
      <c r="M42" s="143"/>
      <c r="N42" s="143"/>
      <c r="O42" s="143"/>
      <c r="P42" s="143"/>
      <c r="Q42" s="143"/>
      <c r="R42" s="143"/>
      <c r="S42" s="143"/>
      <c r="T42" s="143"/>
      <c r="U42" s="143"/>
      <c r="V42" s="143"/>
      <c r="AB42"/>
      <c r="AC42"/>
    </row>
    <row r="43" spans="3:29" s="621" customFormat="1" ht="21" x14ac:dyDescent="0.35">
      <c r="C43" s="699" t="s">
        <v>792</v>
      </c>
      <c r="D43" s="623"/>
      <c r="E43" s="624"/>
      <c r="F43" s="625"/>
      <c r="G43" s="626"/>
      <c r="AB43"/>
      <c r="AC43"/>
    </row>
    <row r="44" spans="3:29" s="621" customFormat="1" ht="21" x14ac:dyDescent="0.35">
      <c r="C44" s="699" t="s">
        <v>793</v>
      </c>
      <c r="D44" s="623"/>
      <c r="E44" s="624"/>
      <c r="F44" s="625"/>
      <c r="G44" s="626"/>
      <c r="AB44"/>
      <c r="AC44"/>
    </row>
    <row r="45" spans="3:29" s="695" customFormat="1" ht="30" customHeight="1" x14ac:dyDescent="0.35">
      <c r="C45" s="696" t="s">
        <v>787</v>
      </c>
      <c r="D45" s="153"/>
      <c r="E45" s="697"/>
      <c r="F45" s="556"/>
      <c r="G45" s="620"/>
      <c r="AB45"/>
      <c r="AC45"/>
    </row>
    <row r="46" spans="3:29" s="621" customFormat="1" ht="20.25" customHeight="1" x14ac:dyDescent="0.35">
      <c r="C46" s="699" t="s">
        <v>801</v>
      </c>
      <c r="G46" s="698"/>
      <c r="H46" s="628"/>
      <c r="I46" s="623"/>
      <c r="J46" s="624"/>
      <c r="K46" s="625"/>
      <c r="L46" s="626"/>
      <c r="AB46"/>
      <c r="AC46"/>
    </row>
    <row r="47" spans="3:29" s="621" customFormat="1" ht="20.25" customHeight="1" x14ac:dyDescent="0.35">
      <c r="C47" s="699" t="s">
        <v>802</v>
      </c>
      <c r="G47" s="698"/>
      <c r="H47" s="628"/>
      <c r="I47" s="623"/>
      <c r="J47" s="624"/>
      <c r="K47" s="625"/>
      <c r="L47" s="626"/>
      <c r="AB47"/>
      <c r="AC47"/>
    </row>
    <row r="48" spans="3:29" s="695" customFormat="1" ht="30" customHeight="1" x14ac:dyDescent="0.35">
      <c r="C48" s="696" t="s">
        <v>788</v>
      </c>
      <c r="D48" s="153"/>
      <c r="E48" s="697"/>
      <c r="F48" s="556"/>
      <c r="G48" s="620"/>
      <c r="AB48"/>
      <c r="AC48"/>
    </row>
    <row r="49" spans="1:29" s="621" customFormat="1" ht="21" x14ac:dyDescent="0.35">
      <c r="C49" s="699" t="s">
        <v>800</v>
      </c>
      <c r="D49" s="623"/>
      <c r="E49" s="624"/>
      <c r="F49" s="625"/>
      <c r="G49" s="626"/>
      <c r="AB49"/>
      <c r="AC49"/>
    </row>
    <row r="50" spans="1:29" s="695" customFormat="1" ht="30" customHeight="1" x14ac:dyDescent="0.35">
      <c r="C50" s="696" t="s">
        <v>803</v>
      </c>
      <c r="D50" s="153"/>
      <c r="E50" s="697"/>
      <c r="F50" s="556"/>
      <c r="G50" s="620"/>
      <c r="AB50"/>
      <c r="AC50"/>
    </row>
    <row r="51" spans="1:29" s="621" customFormat="1" ht="21" x14ac:dyDescent="0.35">
      <c r="C51" s="699" t="s">
        <v>804</v>
      </c>
      <c r="D51" s="623"/>
      <c r="E51" s="624"/>
      <c r="F51" s="625"/>
      <c r="G51" s="626"/>
      <c r="AB51"/>
      <c r="AC51"/>
    </row>
    <row r="52" spans="1:29" s="621" customFormat="1" ht="21" x14ac:dyDescent="0.35">
      <c r="C52" s="699" t="s">
        <v>805</v>
      </c>
      <c r="D52" s="623"/>
      <c r="E52" s="624"/>
      <c r="F52" s="625"/>
      <c r="G52" s="626"/>
      <c r="AB52"/>
      <c r="AC52"/>
    </row>
    <row r="53" spans="1:29" s="695" customFormat="1" ht="30" customHeight="1" x14ac:dyDescent="0.35">
      <c r="C53" s="696" t="s">
        <v>789</v>
      </c>
      <c r="D53" s="153"/>
      <c r="E53" s="697"/>
      <c r="F53" s="556"/>
      <c r="G53" s="620"/>
      <c r="AB53"/>
      <c r="AC53"/>
    </row>
    <row r="54" spans="1:29" s="621" customFormat="1" ht="21" x14ac:dyDescent="0.35">
      <c r="C54" s="699" t="s">
        <v>806</v>
      </c>
      <c r="D54" s="623"/>
      <c r="E54" s="624"/>
      <c r="F54" s="625"/>
      <c r="G54" s="626"/>
      <c r="AB54"/>
      <c r="AC54"/>
    </row>
    <row r="55" spans="1:29" s="621" customFormat="1" ht="21" x14ac:dyDescent="0.35">
      <c r="C55" s="699" t="s">
        <v>807</v>
      </c>
      <c r="D55" s="623"/>
      <c r="E55" s="624"/>
      <c r="F55" s="625"/>
      <c r="G55" s="626"/>
      <c r="AB55"/>
      <c r="AC55"/>
    </row>
    <row r="56" spans="1:29" s="621" customFormat="1" ht="21" x14ac:dyDescent="0.35">
      <c r="C56" s="699"/>
      <c r="D56" s="623"/>
      <c r="E56" s="624"/>
      <c r="F56" s="625"/>
      <c r="G56" s="626"/>
      <c r="AB56"/>
      <c r="AC56"/>
    </row>
    <row r="57" spans="1:29" s="143" customFormat="1" ht="24.75" thickBot="1" x14ac:dyDescent="0.4">
      <c r="A57" s="491" t="s">
        <v>809</v>
      </c>
      <c r="B57" s="491"/>
      <c r="C57" s="491"/>
      <c r="D57" s="491"/>
      <c r="E57" s="491"/>
      <c r="F57" s="491"/>
      <c r="G57" s="491"/>
      <c r="H57" s="491"/>
      <c r="I57" s="491"/>
      <c r="J57" s="491"/>
      <c r="K57" s="491"/>
      <c r="L57" s="491"/>
      <c r="M57" s="491"/>
      <c r="N57" s="491"/>
      <c r="O57" s="491"/>
      <c r="P57" s="491"/>
      <c r="Q57" s="491"/>
      <c r="R57" s="491"/>
      <c r="S57" s="491"/>
      <c r="T57" s="491"/>
      <c r="U57" s="491"/>
      <c r="V57" s="491"/>
      <c r="W57" s="491"/>
      <c r="X57" s="491"/>
      <c r="Y57" s="491"/>
      <c r="Z57" s="491"/>
      <c r="AA57" s="491"/>
      <c r="AB57"/>
      <c r="AC57"/>
    </row>
    <row r="58" spans="1:29" s="621" customFormat="1" ht="30" customHeight="1" x14ac:dyDescent="0.35">
      <c r="H58" s="627" t="s">
        <v>810</v>
      </c>
      <c r="I58" s="153"/>
      <c r="J58" s="540"/>
      <c r="K58" s="556"/>
      <c r="L58" s="560"/>
      <c r="M58" s="143"/>
      <c r="N58" s="143"/>
      <c r="O58" s="143"/>
      <c r="P58" s="143"/>
      <c r="Q58" s="143"/>
      <c r="R58" s="143"/>
      <c r="S58" s="143"/>
      <c r="T58" s="143"/>
      <c r="U58" s="143"/>
      <c r="V58" s="143"/>
      <c r="W58" s="143"/>
      <c r="X58" s="143"/>
      <c r="Y58" s="143"/>
      <c r="Z58" s="143"/>
      <c r="AA58" s="143"/>
      <c r="AB58"/>
      <c r="AC58"/>
    </row>
    <row r="59" spans="1:29" s="621" customFormat="1" ht="21" x14ac:dyDescent="0.35">
      <c r="H59" s="699" t="s">
        <v>815</v>
      </c>
      <c r="I59" s="623"/>
      <c r="J59" s="624"/>
      <c r="K59" s="625"/>
      <c r="L59" s="626"/>
      <c r="AB59"/>
      <c r="AC59"/>
    </row>
    <row r="60" spans="1:29" s="621" customFormat="1" ht="30" customHeight="1" x14ac:dyDescent="0.35">
      <c r="H60" s="627" t="s">
        <v>811</v>
      </c>
      <c r="I60" s="153"/>
      <c r="J60" s="540"/>
      <c r="K60" s="556"/>
      <c r="L60" s="560"/>
      <c r="M60" s="143"/>
      <c r="N60" s="143"/>
      <c r="O60" s="143"/>
      <c r="P60" s="143"/>
      <c r="Q60" s="143"/>
      <c r="R60" s="143"/>
      <c r="S60" s="143"/>
      <c r="T60" s="143"/>
      <c r="U60" s="143"/>
      <c r="V60" s="143"/>
      <c r="W60" s="143"/>
      <c r="X60" s="143"/>
      <c r="Y60" s="143"/>
      <c r="Z60" s="143"/>
      <c r="AA60" s="143"/>
      <c r="AB60"/>
      <c r="AC60"/>
    </row>
    <row r="61" spans="1:29" s="621" customFormat="1" ht="21" x14ac:dyDescent="0.35">
      <c r="H61" s="699" t="s">
        <v>816</v>
      </c>
      <c r="I61" s="623"/>
      <c r="J61" s="624"/>
      <c r="K61" s="625"/>
      <c r="L61" s="626"/>
      <c r="AB61"/>
      <c r="AC61"/>
    </row>
    <row r="62" spans="1:29" s="621" customFormat="1" ht="21" x14ac:dyDescent="0.35">
      <c r="H62" s="699" t="s">
        <v>817</v>
      </c>
      <c r="I62" s="623"/>
      <c r="J62" s="624"/>
      <c r="K62" s="625"/>
      <c r="L62" s="626"/>
      <c r="AB62"/>
      <c r="AC62"/>
    </row>
    <row r="63" spans="1:29" s="621" customFormat="1" ht="30" customHeight="1" x14ac:dyDescent="0.35">
      <c r="H63" s="627" t="s">
        <v>812</v>
      </c>
      <c r="I63" s="153"/>
      <c r="J63" s="540"/>
      <c r="K63" s="556"/>
      <c r="L63" s="560"/>
      <c r="M63" s="143"/>
      <c r="N63" s="143"/>
      <c r="O63" s="143"/>
      <c r="P63" s="143"/>
      <c r="Q63" s="143"/>
      <c r="R63" s="143"/>
      <c r="S63" s="143"/>
      <c r="T63" s="143"/>
      <c r="U63" s="143"/>
      <c r="V63" s="143"/>
      <c r="W63" s="143"/>
      <c r="X63" s="143"/>
      <c r="Y63" s="143"/>
      <c r="Z63" s="143"/>
      <c r="AA63" s="143"/>
      <c r="AB63"/>
      <c r="AC63"/>
    </row>
    <row r="64" spans="1:29" s="621" customFormat="1" ht="21" x14ac:dyDescent="0.35">
      <c r="H64" s="699" t="s">
        <v>818</v>
      </c>
      <c r="I64" s="623"/>
      <c r="J64" s="624"/>
      <c r="K64" s="625"/>
      <c r="L64" s="626"/>
      <c r="AB64"/>
      <c r="AC64"/>
    </row>
    <row r="65" spans="3:29" s="621" customFormat="1" ht="21" x14ac:dyDescent="0.35">
      <c r="H65" s="699" t="s">
        <v>819</v>
      </c>
      <c r="I65" s="623"/>
      <c r="J65" s="624"/>
      <c r="K65" s="625"/>
      <c r="L65" s="626"/>
      <c r="AB65"/>
      <c r="AC65"/>
    </row>
    <row r="66" spans="3:29" s="621" customFormat="1" ht="30" customHeight="1" x14ac:dyDescent="0.35">
      <c r="C66" s="627" t="s">
        <v>813</v>
      </c>
      <c r="D66" s="153"/>
      <c r="E66" s="540"/>
      <c r="F66" s="556"/>
      <c r="G66" s="560"/>
      <c r="H66" s="143"/>
      <c r="I66" s="143"/>
      <c r="J66" s="143"/>
      <c r="K66" s="143"/>
      <c r="L66" s="143"/>
      <c r="M66" s="143"/>
      <c r="N66" s="143"/>
      <c r="O66" s="143"/>
      <c r="P66" s="143"/>
      <c r="Q66" s="143"/>
      <c r="R66" s="143"/>
      <c r="S66" s="143"/>
      <c r="T66" s="143"/>
      <c r="U66" s="143"/>
      <c r="V66" s="143"/>
      <c r="AB66"/>
      <c r="AC66"/>
    </row>
    <row r="67" spans="3:29" s="621" customFormat="1" ht="21" x14ac:dyDescent="0.35">
      <c r="C67" s="699" t="s">
        <v>820</v>
      </c>
      <c r="D67" s="623"/>
      <c r="E67" s="624"/>
      <c r="F67" s="625"/>
      <c r="G67" s="626"/>
      <c r="AB67"/>
      <c r="AC67"/>
    </row>
    <row r="68" spans="3:29" s="621" customFormat="1" ht="21" x14ac:dyDescent="0.35">
      <c r="C68" s="699" t="s">
        <v>821</v>
      </c>
      <c r="D68" s="623"/>
      <c r="E68" s="624"/>
      <c r="F68" s="625"/>
      <c r="G68" s="626"/>
      <c r="AB68"/>
      <c r="AC68"/>
    </row>
    <row r="69" spans="3:29" s="621" customFormat="1" ht="30" customHeight="1" x14ac:dyDescent="0.35">
      <c r="C69" s="627" t="s">
        <v>814</v>
      </c>
      <c r="D69" s="153"/>
      <c r="E69" s="540"/>
      <c r="F69" s="556"/>
      <c r="G69" s="560"/>
      <c r="H69" s="143"/>
      <c r="I69" s="143"/>
      <c r="J69" s="143"/>
      <c r="K69" s="143"/>
      <c r="L69" s="143"/>
      <c r="M69" s="143"/>
      <c r="N69" s="143"/>
      <c r="O69" s="143"/>
      <c r="P69" s="143"/>
      <c r="Q69" s="143"/>
      <c r="R69" s="143"/>
      <c r="S69" s="143"/>
      <c r="T69" s="143"/>
      <c r="U69" s="143"/>
      <c r="V69" s="143"/>
      <c r="AB69"/>
      <c r="AC69"/>
    </row>
    <row r="70" spans="3:29" s="621" customFormat="1" ht="21" x14ac:dyDescent="0.35">
      <c r="C70" s="699" t="s">
        <v>822</v>
      </c>
      <c r="D70" s="623"/>
      <c r="E70" s="624"/>
      <c r="F70" s="625"/>
      <c r="G70" s="626"/>
      <c r="AB70"/>
      <c r="AC70"/>
    </row>
    <row r="71" spans="3:29" s="621" customFormat="1" ht="21" x14ac:dyDescent="0.35">
      <c r="C71" s="699" t="s">
        <v>823</v>
      </c>
      <c r="D71" s="623"/>
      <c r="E71" s="624"/>
      <c r="F71" s="625"/>
      <c r="G71" s="626"/>
      <c r="AB71"/>
      <c r="AC71"/>
    </row>
    <row r="72" spans="3:29" s="621" customFormat="1" ht="30" customHeight="1" x14ac:dyDescent="0.35">
      <c r="C72" s="627" t="s">
        <v>824</v>
      </c>
      <c r="D72" s="153"/>
      <c r="E72" s="540"/>
      <c r="F72" s="556"/>
      <c r="G72" s="560"/>
      <c r="H72" s="143"/>
      <c r="I72" s="143"/>
      <c r="J72" s="143"/>
      <c r="K72" s="143"/>
      <c r="L72" s="143"/>
      <c r="M72" s="143"/>
      <c r="N72" s="143"/>
      <c r="O72" s="143"/>
      <c r="P72" s="143"/>
      <c r="Q72" s="143"/>
      <c r="R72" s="143"/>
      <c r="S72" s="143"/>
      <c r="T72" s="143"/>
      <c r="U72" s="143"/>
      <c r="V72" s="143"/>
      <c r="AB72"/>
      <c r="AC72"/>
    </row>
    <row r="73" spans="3:29" s="621" customFormat="1" ht="21" x14ac:dyDescent="0.35">
      <c r="C73" s="699" t="s">
        <v>759</v>
      </c>
      <c r="D73" s="623"/>
      <c r="E73" s="624"/>
      <c r="F73" s="625"/>
      <c r="G73" s="626"/>
      <c r="AB73"/>
      <c r="AC73"/>
    </row>
    <row r="74" spans="3:29" s="621" customFormat="1" ht="30" customHeight="1" x14ac:dyDescent="0.35">
      <c r="C74" s="627" t="s">
        <v>776</v>
      </c>
      <c r="D74" s="153"/>
      <c r="E74" s="540"/>
      <c r="F74" s="556"/>
      <c r="G74" s="560"/>
      <c r="H74" s="143"/>
      <c r="I74" s="143"/>
      <c r="J74" s="143"/>
      <c r="K74" s="143"/>
      <c r="L74" s="143"/>
      <c r="M74" s="143"/>
      <c r="N74" s="143"/>
      <c r="O74" s="143"/>
      <c r="P74" s="143"/>
      <c r="Q74" s="143"/>
      <c r="R74" s="143"/>
      <c r="S74" s="143"/>
      <c r="T74" s="143"/>
      <c r="U74" s="143"/>
      <c r="V74" s="143"/>
      <c r="AB74"/>
      <c r="AC74"/>
    </row>
    <row r="75" spans="3:29" s="621" customFormat="1" ht="21" x14ac:dyDescent="0.35">
      <c r="C75" s="699" t="s">
        <v>758</v>
      </c>
      <c r="D75" s="623"/>
      <c r="E75" s="624"/>
      <c r="F75" s="625"/>
      <c r="G75" s="626"/>
      <c r="AB75"/>
      <c r="AC75"/>
    </row>
    <row r="76" spans="3:29" s="621" customFormat="1" ht="21" x14ac:dyDescent="0.35">
      <c r="C76" s="699" t="s">
        <v>764</v>
      </c>
      <c r="D76" s="623"/>
      <c r="E76" s="624"/>
      <c r="F76" s="625"/>
      <c r="G76" s="626"/>
      <c r="AB76"/>
      <c r="AC76"/>
    </row>
    <row r="77" spans="3:29" s="621" customFormat="1" ht="30" customHeight="1" x14ac:dyDescent="0.35">
      <c r="C77" s="627" t="s">
        <v>825</v>
      </c>
      <c r="D77" s="153"/>
      <c r="E77" s="540"/>
      <c r="F77" s="556"/>
      <c r="G77" s="560"/>
      <c r="H77" s="143"/>
      <c r="I77" s="143"/>
      <c r="J77" s="143"/>
      <c r="K77" s="143"/>
      <c r="L77" s="143"/>
      <c r="M77" s="143"/>
      <c r="N77" s="143"/>
      <c r="O77" s="143"/>
      <c r="P77" s="143"/>
      <c r="Q77" s="143"/>
      <c r="R77" s="143"/>
      <c r="S77" s="143"/>
      <c r="T77" s="143"/>
      <c r="U77" s="143"/>
      <c r="V77" s="143"/>
      <c r="AB77"/>
      <c r="AC77"/>
    </row>
    <row r="78" spans="3:29" s="621" customFormat="1" ht="21" x14ac:dyDescent="0.35">
      <c r="C78" s="699" t="s">
        <v>826</v>
      </c>
      <c r="D78" s="623"/>
      <c r="E78" s="624"/>
      <c r="F78" s="625"/>
      <c r="G78" s="626"/>
      <c r="AB78"/>
      <c r="AC78"/>
    </row>
    <row r="79" spans="3:29" s="621" customFormat="1" ht="21" x14ac:dyDescent="0.35">
      <c r="C79" s="699" t="s">
        <v>828</v>
      </c>
      <c r="D79" s="623"/>
      <c r="E79" s="624"/>
      <c r="F79" s="625"/>
      <c r="G79" s="626"/>
      <c r="AB79"/>
      <c r="AC79"/>
    </row>
    <row r="80" spans="3:29" s="621" customFormat="1" ht="21" x14ac:dyDescent="0.35">
      <c r="C80" s="699" t="s">
        <v>827</v>
      </c>
      <c r="D80" s="623"/>
      <c r="E80" s="624"/>
      <c r="F80" s="625"/>
      <c r="G80" s="626"/>
      <c r="AB80"/>
      <c r="AC80"/>
    </row>
    <row r="81" spans="1:29" s="143" customFormat="1" ht="21" x14ac:dyDescent="0.35">
      <c r="H81" s="204"/>
      <c r="I81" s="153"/>
      <c r="J81" s="540"/>
      <c r="K81" s="556"/>
      <c r="L81" s="560"/>
      <c r="AB81"/>
      <c r="AC81"/>
    </row>
    <row r="82" spans="1:29" s="143" customFormat="1" ht="24.75" thickBot="1" x14ac:dyDescent="0.4">
      <c r="A82" s="491" t="s">
        <v>760</v>
      </c>
      <c r="B82" s="491"/>
      <c r="C82" s="502"/>
      <c r="D82" s="502"/>
      <c r="E82" s="502"/>
      <c r="F82" s="502"/>
      <c r="G82" s="502"/>
      <c r="H82" s="502"/>
      <c r="I82" s="502"/>
      <c r="J82" s="502"/>
      <c r="K82" s="502"/>
      <c r="L82" s="502"/>
      <c r="M82" s="502"/>
      <c r="N82" s="502"/>
      <c r="O82" s="502"/>
      <c r="P82" s="502"/>
      <c r="Q82" s="502"/>
      <c r="R82" s="502"/>
      <c r="S82" s="502"/>
      <c r="T82" s="502"/>
      <c r="U82" s="502"/>
      <c r="V82" s="502"/>
      <c r="W82" s="502"/>
      <c r="X82" s="502"/>
      <c r="Y82" s="502"/>
      <c r="Z82" s="502"/>
      <c r="AA82" s="502"/>
      <c r="AB82"/>
      <c r="AC82"/>
    </row>
    <row r="83" spans="1:29" s="143" customFormat="1" ht="32.25" customHeight="1" x14ac:dyDescent="0.35">
      <c r="A83" s="206" t="s">
        <v>445</v>
      </c>
      <c r="B83" s="206"/>
      <c r="C83" s="627" t="s">
        <v>777</v>
      </c>
      <c r="D83" s="153"/>
      <c r="E83" s="540"/>
      <c r="F83" s="556"/>
      <c r="G83" s="560"/>
      <c r="H83" s="204"/>
      <c r="I83" s="153"/>
      <c r="J83" s="540"/>
      <c r="K83" s="556"/>
      <c r="L83" s="560"/>
      <c r="AB83"/>
      <c r="AC83"/>
    </row>
    <row r="84" spans="1:29" s="143" customFormat="1" ht="21" x14ac:dyDescent="0.35">
      <c r="A84" s="619"/>
      <c r="B84" s="619"/>
      <c r="C84" s="622" t="s">
        <v>782</v>
      </c>
      <c r="D84" s="153"/>
      <c r="E84" s="540"/>
      <c r="F84" s="556"/>
      <c r="G84" s="560"/>
      <c r="H84" s="622" t="s">
        <v>765</v>
      </c>
      <c r="I84" s="625"/>
      <c r="J84" s="626"/>
      <c r="K84" s="621"/>
      <c r="L84" s="621"/>
      <c r="M84" s="621"/>
      <c r="N84" s="621"/>
      <c r="O84" s="621"/>
      <c r="P84" s="621"/>
      <c r="Q84" s="621"/>
      <c r="R84" s="621"/>
      <c r="S84" s="621"/>
      <c r="T84" s="621"/>
      <c r="U84" s="621"/>
      <c r="V84" s="621"/>
      <c r="W84" s="621"/>
      <c r="X84" s="621"/>
      <c r="Y84" s="621"/>
      <c r="Z84" s="621"/>
      <c r="AA84" s="621"/>
      <c r="AB84"/>
      <c r="AC84"/>
    </row>
    <row r="85" spans="1:29" s="143" customFormat="1" ht="30.75" customHeight="1" x14ac:dyDescent="0.35">
      <c r="A85" s="206" t="s">
        <v>445</v>
      </c>
      <c r="B85" s="206"/>
      <c r="C85" s="627" t="s">
        <v>778</v>
      </c>
      <c r="D85" s="153"/>
      <c r="E85" s="540"/>
      <c r="F85" s="556"/>
      <c r="G85" s="560"/>
      <c r="H85" s="540"/>
      <c r="I85" s="556"/>
      <c r="J85" s="560"/>
      <c r="AB85"/>
      <c r="AC85"/>
    </row>
    <row r="86" spans="1:29" s="143" customFormat="1" ht="21" x14ac:dyDescent="0.35">
      <c r="A86" s="619"/>
      <c r="B86" s="619"/>
      <c r="C86" s="622" t="s">
        <v>779</v>
      </c>
      <c r="D86" s="153"/>
      <c r="E86" s="540"/>
      <c r="F86" s="556"/>
      <c r="G86" s="560"/>
      <c r="L86" s="560"/>
      <c r="AB86"/>
      <c r="AC86"/>
    </row>
    <row r="87" spans="1:29" s="143" customFormat="1" ht="30.75" customHeight="1" x14ac:dyDescent="0.35">
      <c r="A87" s="206" t="s">
        <v>445</v>
      </c>
      <c r="B87" s="206"/>
      <c r="C87" s="627" t="s">
        <v>780</v>
      </c>
      <c r="D87" s="153"/>
      <c r="E87" s="540"/>
      <c r="F87" s="556"/>
      <c r="G87" s="560"/>
      <c r="H87" s="540"/>
      <c r="I87" s="556"/>
      <c r="J87" s="560"/>
      <c r="AB87"/>
      <c r="AC87"/>
    </row>
    <row r="88" spans="1:29" s="143" customFormat="1" ht="21" x14ac:dyDescent="0.35">
      <c r="A88" s="619"/>
      <c r="B88" s="619"/>
      <c r="C88" s="203" t="s">
        <v>781</v>
      </c>
      <c r="D88" s="153"/>
      <c r="E88" s="540"/>
      <c r="F88" s="556"/>
      <c r="G88" s="560"/>
      <c r="L88" s="560"/>
      <c r="AB88"/>
      <c r="AC88"/>
    </row>
    <row r="89" spans="1:29" s="143" customFormat="1" ht="21" x14ac:dyDescent="0.35">
      <c r="C89" s="153"/>
      <c r="D89" s="153"/>
      <c r="E89" s="540"/>
      <c r="F89" s="556"/>
      <c r="G89" s="560"/>
      <c r="L89" s="560"/>
      <c r="AB89"/>
      <c r="AC89"/>
    </row>
    <row r="90" spans="1:29" s="143" customFormat="1" ht="21" x14ac:dyDescent="0.35">
      <c r="C90" s="153"/>
      <c r="D90" s="153"/>
      <c r="E90" s="540"/>
      <c r="F90" s="556"/>
      <c r="G90" s="560"/>
      <c r="H90" s="621"/>
      <c r="I90" s="621"/>
      <c r="J90" s="621"/>
      <c r="K90" s="621"/>
      <c r="L90" s="560"/>
      <c r="AB90"/>
      <c r="AC90"/>
    </row>
    <row r="91" spans="1:29" s="143" customFormat="1" ht="21" x14ac:dyDescent="0.35">
      <c r="C91" s="153"/>
      <c r="D91" s="153"/>
      <c r="E91" s="540"/>
      <c r="F91" s="556"/>
      <c r="G91" s="560"/>
      <c r="L91" s="560"/>
      <c r="AB91"/>
      <c r="AC91"/>
    </row>
    <row r="92" spans="1:29" s="143" customFormat="1" ht="21" x14ac:dyDescent="0.35">
      <c r="C92" s="153"/>
      <c r="D92" s="153"/>
      <c r="E92" s="540"/>
      <c r="F92" s="556"/>
      <c r="G92" s="560"/>
      <c r="AB92"/>
      <c r="AC92"/>
    </row>
    <row r="93" spans="1:29" s="143" customFormat="1" ht="21" x14ac:dyDescent="0.35">
      <c r="C93" s="153"/>
      <c r="D93" s="153"/>
      <c r="E93" s="540"/>
      <c r="F93" s="556"/>
      <c r="G93" s="560"/>
      <c r="AB93"/>
      <c r="AC93"/>
    </row>
    <row r="94" spans="1:29" s="143" customFormat="1" ht="21" x14ac:dyDescent="0.35">
      <c r="C94" s="153"/>
      <c r="D94" s="153"/>
      <c r="E94" s="540"/>
      <c r="F94" s="556"/>
      <c r="G94" s="560"/>
      <c r="AB94"/>
      <c r="AC94"/>
    </row>
    <row r="95" spans="1:29" s="143" customFormat="1" ht="21" x14ac:dyDescent="0.35">
      <c r="C95" s="153"/>
      <c r="D95" s="153"/>
      <c r="E95" s="540"/>
      <c r="F95" s="556"/>
      <c r="G95" s="560"/>
      <c r="AB95"/>
      <c r="AC95"/>
    </row>
    <row r="96" spans="1:29" s="143" customFormat="1" ht="21" x14ac:dyDescent="0.35">
      <c r="C96" s="153"/>
      <c r="D96" s="153"/>
      <c r="E96" s="540"/>
      <c r="F96" s="556"/>
      <c r="G96" s="560"/>
      <c r="AB96"/>
      <c r="AC96"/>
    </row>
    <row r="97" spans="1:88" s="143" customFormat="1" ht="21" x14ac:dyDescent="0.35">
      <c r="C97" s="153"/>
      <c r="D97" s="153"/>
      <c r="E97" s="540"/>
      <c r="F97" s="556"/>
      <c r="G97" s="560"/>
      <c r="AB97"/>
      <c r="AC97"/>
    </row>
    <row r="98" spans="1:88" s="143" customFormat="1" ht="21" x14ac:dyDescent="0.35">
      <c r="C98" s="153"/>
      <c r="D98" s="153"/>
      <c r="E98" s="540"/>
      <c r="F98" s="556"/>
      <c r="G98" s="560"/>
      <c r="AB98"/>
      <c r="AC98"/>
    </row>
    <row r="99" spans="1:88" s="143" customFormat="1" ht="21" x14ac:dyDescent="0.35">
      <c r="C99" s="153"/>
      <c r="D99" s="153"/>
      <c r="E99" s="540"/>
      <c r="F99" s="556"/>
      <c r="G99" s="560"/>
      <c r="AB99"/>
      <c r="AC99"/>
    </row>
    <row r="100" spans="1:88" s="143" customFormat="1" ht="21" x14ac:dyDescent="0.35">
      <c r="C100" s="153"/>
      <c r="D100" s="153"/>
      <c r="E100" s="540"/>
      <c r="F100" s="556"/>
      <c r="G100" s="560"/>
      <c r="AB100"/>
      <c r="AC100"/>
    </row>
    <row r="101" spans="1:88" s="143" customFormat="1" ht="21" x14ac:dyDescent="0.35">
      <c r="C101" s="153"/>
      <c r="D101" s="153"/>
      <c r="E101" s="540"/>
      <c r="F101" s="556"/>
      <c r="G101" s="560"/>
      <c r="AB101"/>
      <c r="AC101"/>
    </row>
    <row r="102" spans="1:88" ht="21" x14ac:dyDescent="0.35">
      <c r="A102" s="143"/>
      <c r="B102" s="143"/>
      <c r="C102" s="153"/>
      <c r="D102" s="153"/>
      <c r="E102" s="540"/>
      <c r="F102" s="556"/>
      <c r="G102" s="572"/>
      <c r="H102" s="143"/>
      <c r="I102" s="143"/>
      <c r="J102" s="143"/>
      <c r="K102" s="143"/>
      <c r="L102" s="143"/>
      <c r="M102" s="143"/>
      <c r="N102" s="143"/>
      <c r="O102" s="143"/>
      <c r="P102" s="143"/>
      <c r="Q102" s="143"/>
      <c r="R102" s="143"/>
      <c r="S102" s="143"/>
      <c r="T102" s="143"/>
      <c r="U102" s="143"/>
      <c r="V102" s="143"/>
      <c r="W102" s="143"/>
      <c r="X102" s="143"/>
      <c r="Y102" s="143"/>
      <c r="Z102" s="143"/>
      <c r="AA102" s="143"/>
      <c r="AD102" s="143"/>
      <c r="AE102" s="143"/>
      <c r="AF102" s="143"/>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row>
    <row r="103" spans="1:88" ht="21" x14ac:dyDescent="0.35">
      <c r="A103" s="143"/>
      <c r="B103" s="143"/>
      <c r="C103" s="153"/>
      <c r="D103" s="153"/>
      <c r="E103" s="540"/>
      <c r="F103" s="556"/>
      <c r="G103" s="72"/>
      <c r="H103" s="143"/>
      <c r="I103" s="143"/>
      <c r="J103" s="143"/>
      <c r="K103" s="143"/>
      <c r="L103" s="143"/>
      <c r="M103" s="143"/>
      <c r="N103" s="143"/>
      <c r="O103" s="143"/>
      <c r="P103" s="143"/>
      <c r="Q103" s="143"/>
      <c r="R103" s="143"/>
      <c r="S103" s="143"/>
      <c r="T103" s="143"/>
      <c r="U103" s="143"/>
      <c r="V103" s="143"/>
      <c r="W103" s="143"/>
      <c r="X103" s="143"/>
      <c r="Y103" s="143"/>
      <c r="Z103" s="143"/>
      <c r="AA103" s="143"/>
      <c r="AD103" s="143"/>
      <c r="AE103" s="143"/>
      <c r="AF103" s="143"/>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row>
    <row r="104" spans="1:88" ht="21" x14ac:dyDescent="0.35">
      <c r="A104" s="143"/>
      <c r="B104" s="143"/>
      <c r="C104" s="153"/>
      <c r="D104" s="153"/>
      <c r="E104" s="540"/>
      <c r="F104" s="556"/>
      <c r="G104" s="72"/>
      <c r="H104" s="143"/>
      <c r="I104" s="143"/>
      <c r="J104" s="143"/>
      <c r="K104" s="143"/>
      <c r="L104" s="143"/>
      <c r="M104" s="143"/>
      <c r="N104" s="143"/>
      <c r="O104" s="143"/>
      <c r="P104" s="143"/>
      <c r="Q104" s="143"/>
      <c r="R104" s="143"/>
      <c r="S104" s="143"/>
      <c r="T104" s="143"/>
      <c r="U104" s="143"/>
      <c r="V104" s="143"/>
      <c r="W104" s="143"/>
      <c r="X104" s="143"/>
      <c r="Y104" s="143"/>
      <c r="Z104" s="143"/>
      <c r="AA104" s="143"/>
      <c r="AD104" s="143"/>
      <c r="AE104" s="143"/>
      <c r="AF104" s="143"/>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row>
    <row r="105" spans="1:88" ht="21" x14ac:dyDescent="0.35">
      <c r="A105" s="143"/>
      <c r="B105" s="143"/>
      <c r="C105" s="153"/>
      <c r="D105" s="153"/>
      <c r="E105" s="540"/>
      <c r="F105" s="556"/>
      <c r="G105" s="72"/>
      <c r="H105" s="143"/>
      <c r="I105" s="143"/>
      <c r="J105" s="143"/>
      <c r="K105" s="143"/>
      <c r="L105" s="143"/>
      <c r="M105" s="143"/>
      <c r="N105" s="143"/>
      <c r="O105" s="143"/>
      <c r="P105" s="143"/>
      <c r="Q105" s="143"/>
      <c r="R105" s="143"/>
      <c r="S105" s="143"/>
      <c r="T105" s="143"/>
      <c r="U105" s="143"/>
      <c r="V105" s="143"/>
      <c r="W105" s="143"/>
      <c r="X105" s="143"/>
      <c r="Y105" s="143"/>
      <c r="Z105" s="143"/>
      <c r="AA105" s="143"/>
      <c r="AD105" s="143"/>
      <c r="AE105" s="143"/>
      <c r="AF105" s="143"/>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row>
    <row r="106" spans="1:88" ht="21" x14ac:dyDescent="0.35">
      <c r="A106" s="143"/>
      <c r="B106" s="143"/>
      <c r="C106" s="153"/>
      <c r="D106" s="153"/>
      <c r="E106" s="540"/>
      <c r="F106" s="556"/>
      <c r="G106" s="72"/>
      <c r="H106" s="143"/>
      <c r="I106" s="143"/>
      <c r="J106" s="143"/>
      <c r="K106" s="143"/>
      <c r="L106" s="143"/>
      <c r="M106" s="143"/>
      <c r="N106" s="143"/>
      <c r="O106" s="143"/>
      <c r="P106" s="143"/>
      <c r="Q106" s="143"/>
      <c r="R106" s="143"/>
      <c r="S106" s="143"/>
      <c r="T106" s="143"/>
      <c r="U106" s="143"/>
      <c r="V106" s="143"/>
      <c r="W106" s="143"/>
      <c r="X106" s="143"/>
      <c r="Y106" s="143"/>
      <c r="Z106" s="143"/>
      <c r="AA106" s="143"/>
      <c r="AD106" s="143"/>
      <c r="AE106" s="143"/>
      <c r="AF106" s="143"/>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row>
    <row r="107" spans="1:88" ht="21" x14ac:dyDescent="0.35">
      <c r="A107" s="143"/>
      <c r="B107" s="143"/>
      <c r="C107" s="153"/>
      <c r="D107" s="153"/>
      <c r="E107" s="540"/>
      <c r="F107" s="556"/>
      <c r="G107" s="72"/>
      <c r="H107" s="143"/>
      <c r="I107" s="143"/>
      <c r="J107" s="143"/>
      <c r="K107" s="143"/>
      <c r="L107" s="143"/>
      <c r="M107" s="143"/>
      <c r="N107" s="143"/>
      <c r="O107" s="143"/>
      <c r="P107" s="143"/>
      <c r="Q107" s="143"/>
      <c r="R107" s="143"/>
      <c r="S107" s="143"/>
      <c r="T107" s="143"/>
      <c r="U107" s="143"/>
      <c r="V107" s="143"/>
      <c r="W107" s="143"/>
      <c r="X107" s="143"/>
      <c r="Y107" s="143"/>
      <c r="Z107" s="143"/>
      <c r="AA107" s="143"/>
      <c r="AD107" s="143"/>
      <c r="AE107" s="143"/>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row>
    <row r="108" spans="1:88" ht="21" x14ac:dyDescent="0.35">
      <c r="A108" s="143"/>
      <c r="B108" s="143"/>
      <c r="C108" s="153"/>
      <c r="D108" s="153"/>
      <c r="E108" s="540"/>
      <c r="F108" s="556"/>
      <c r="H108" s="143"/>
      <c r="I108" s="143"/>
      <c r="J108" s="143"/>
      <c r="K108" s="143"/>
      <c r="L108" s="143"/>
      <c r="M108" s="143"/>
      <c r="N108" s="143"/>
      <c r="O108" s="143"/>
      <c r="P108" s="143"/>
      <c r="Q108" s="143"/>
      <c r="R108" s="143"/>
      <c r="S108" s="143"/>
      <c r="T108" s="143"/>
      <c r="U108" s="143"/>
      <c r="V108" s="143"/>
      <c r="W108" s="143"/>
      <c r="X108" s="143"/>
      <c r="Y108" s="143"/>
      <c r="Z108" s="143"/>
      <c r="AA108" s="143"/>
      <c r="AD108" s="143"/>
      <c r="AE108" s="143"/>
      <c r="AF108" s="74"/>
    </row>
    <row r="109" spans="1:88" ht="21" x14ac:dyDescent="0.35">
      <c r="A109" s="143"/>
      <c r="B109" s="143"/>
      <c r="C109" s="153"/>
      <c r="D109" s="153"/>
      <c r="E109" s="540"/>
      <c r="F109" s="556"/>
      <c r="H109" s="143"/>
      <c r="I109" s="143"/>
      <c r="J109" s="143"/>
      <c r="K109" s="143"/>
      <c r="L109" s="143"/>
      <c r="M109" s="143"/>
      <c r="N109" s="143"/>
      <c r="O109" s="143"/>
      <c r="P109" s="143"/>
      <c r="Q109" s="143"/>
      <c r="R109" s="143"/>
      <c r="S109" s="143"/>
      <c r="T109" s="143"/>
      <c r="U109" s="143"/>
      <c r="V109" s="143"/>
      <c r="W109" s="143"/>
      <c r="X109" s="143"/>
      <c r="Y109" s="143"/>
      <c r="Z109" s="143"/>
      <c r="AA109" s="143"/>
      <c r="AD109" s="143"/>
      <c r="AE109" s="143"/>
      <c r="AF109" s="74"/>
    </row>
    <row r="110" spans="1:88" ht="21" x14ac:dyDescent="0.35">
      <c r="A110" s="143"/>
      <c r="B110" s="143"/>
      <c r="C110" s="153"/>
      <c r="D110" s="153"/>
      <c r="E110" s="540"/>
      <c r="F110" s="556"/>
      <c r="H110" s="143"/>
      <c r="I110" s="143"/>
      <c r="J110" s="143"/>
      <c r="K110" s="143"/>
      <c r="L110" s="143"/>
      <c r="M110" s="143"/>
      <c r="N110" s="143"/>
      <c r="O110" s="143"/>
      <c r="P110" s="143"/>
      <c r="Q110" s="143"/>
      <c r="R110" s="143"/>
      <c r="S110" s="143"/>
      <c r="T110" s="143"/>
      <c r="U110" s="143"/>
      <c r="V110" s="143"/>
      <c r="W110" s="143"/>
      <c r="X110" s="143"/>
      <c r="Y110" s="143"/>
      <c r="Z110" s="143"/>
      <c r="AA110" s="143"/>
      <c r="AD110" s="143"/>
      <c r="AE110" s="143"/>
      <c r="AF110" s="74"/>
    </row>
    <row r="111" spans="1:88" ht="21" x14ac:dyDescent="0.35">
      <c r="A111" s="143"/>
      <c r="B111" s="143"/>
      <c r="C111" s="153"/>
      <c r="D111" s="153"/>
      <c r="E111" s="540"/>
      <c r="F111" s="556"/>
      <c r="H111" s="143"/>
      <c r="I111" s="143"/>
      <c r="J111" s="143"/>
      <c r="K111" s="143"/>
      <c r="L111" s="143"/>
      <c r="M111" s="143"/>
      <c r="N111" s="143"/>
      <c r="O111" s="143"/>
      <c r="P111" s="143"/>
      <c r="Q111" s="143"/>
      <c r="R111" s="143"/>
      <c r="S111" s="143"/>
      <c r="T111" s="143"/>
      <c r="U111" s="143"/>
      <c r="V111" s="143"/>
      <c r="W111" s="143"/>
      <c r="X111" s="143"/>
      <c r="Y111" s="143"/>
      <c r="Z111" s="143"/>
      <c r="AA111" s="143"/>
      <c r="AD111" s="143"/>
      <c r="AE111" s="143"/>
      <c r="AF111" s="74"/>
    </row>
    <row r="112" spans="1:88" ht="21" x14ac:dyDescent="0.35">
      <c r="A112" s="143"/>
      <c r="B112" s="143"/>
      <c r="C112" s="153"/>
      <c r="D112" s="153"/>
      <c r="E112" s="540"/>
      <c r="F112" s="556"/>
      <c r="H112" s="143"/>
      <c r="I112" s="143"/>
      <c r="J112" s="143"/>
      <c r="K112" s="143"/>
      <c r="L112" s="143"/>
      <c r="M112" s="143"/>
      <c r="N112" s="143"/>
      <c r="O112" s="143"/>
      <c r="P112" s="143"/>
      <c r="Q112" s="143"/>
      <c r="R112" s="143"/>
      <c r="S112" s="143"/>
      <c r="T112" s="143"/>
      <c r="U112" s="143"/>
      <c r="V112" s="143"/>
      <c r="W112" s="143"/>
      <c r="X112" s="143"/>
      <c r="Y112" s="143"/>
      <c r="Z112" s="143"/>
      <c r="AA112" s="143"/>
      <c r="AD112" s="143"/>
      <c r="AE112" s="143"/>
      <c r="AF112" s="74"/>
    </row>
    <row r="113" spans="1:31" ht="21" x14ac:dyDescent="0.35">
      <c r="A113" s="143"/>
      <c r="B113" s="143"/>
      <c r="C113" s="153"/>
      <c r="D113" s="153"/>
      <c r="E113" s="540"/>
      <c r="F113" s="556"/>
      <c r="H113" s="143"/>
      <c r="I113" s="143"/>
      <c r="J113" s="143"/>
      <c r="K113" s="143"/>
      <c r="L113" s="143"/>
      <c r="M113" s="143"/>
      <c r="N113" s="143"/>
      <c r="O113" s="143"/>
      <c r="P113" s="143"/>
      <c r="Q113" s="143"/>
      <c r="R113" s="143"/>
      <c r="S113" s="143"/>
      <c r="T113" s="143"/>
      <c r="U113" s="143"/>
      <c r="V113" s="143"/>
      <c r="W113" s="143"/>
      <c r="X113" s="143"/>
      <c r="Y113" s="143"/>
      <c r="Z113" s="143"/>
      <c r="AA113" s="143"/>
      <c r="AD113" s="143"/>
      <c r="AE113" s="143"/>
    </row>
    <row r="114" spans="1:31" ht="21" x14ac:dyDescent="0.35">
      <c r="A114" s="143"/>
      <c r="B114" s="143"/>
      <c r="C114" s="153"/>
      <c r="D114" s="153"/>
      <c r="E114" s="540"/>
      <c r="F114" s="556"/>
      <c r="H114" s="143"/>
      <c r="I114" s="143"/>
      <c r="J114" s="143"/>
      <c r="K114" s="143"/>
      <c r="L114" s="143"/>
      <c r="M114" s="143"/>
      <c r="N114" s="143"/>
      <c r="O114" s="143"/>
      <c r="P114" s="143"/>
      <c r="Q114" s="143"/>
      <c r="R114" s="143"/>
      <c r="S114" s="143"/>
      <c r="T114" s="143"/>
      <c r="U114" s="143"/>
      <c r="V114" s="143"/>
      <c r="W114" s="143"/>
      <c r="X114" s="143"/>
      <c r="Y114" s="143"/>
      <c r="Z114" s="143"/>
      <c r="AA114" s="143"/>
      <c r="AD114" s="143"/>
      <c r="AE114" s="143"/>
    </row>
    <row r="115" spans="1:31" ht="21" x14ac:dyDescent="0.35">
      <c r="A115" s="143"/>
      <c r="B115" s="143"/>
      <c r="C115" s="153"/>
      <c r="D115" s="153"/>
      <c r="E115" s="540"/>
      <c r="F115" s="556"/>
      <c r="H115" s="143"/>
      <c r="I115" s="143"/>
      <c r="J115" s="143"/>
      <c r="K115" s="143"/>
      <c r="L115" s="143"/>
      <c r="M115" s="143"/>
      <c r="N115" s="143"/>
      <c r="O115" s="143"/>
      <c r="P115" s="143"/>
      <c r="Q115" s="143"/>
      <c r="R115" s="143"/>
      <c r="S115" s="143"/>
      <c r="T115" s="143"/>
      <c r="U115" s="143"/>
      <c r="V115" s="143"/>
      <c r="W115" s="143"/>
      <c r="X115" s="143"/>
      <c r="Y115" s="143"/>
      <c r="Z115" s="143"/>
      <c r="AA115" s="143"/>
      <c r="AD115" s="74"/>
      <c r="AE115" s="74"/>
    </row>
    <row r="116" spans="1:31" ht="21" x14ac:dyDescent="0.35">
      <c r="A116" s="143"/>
      <c r="B116" s="143"/>
      <c r="C116" s="153"/>
      <c r="D116" s="153"/>
      <c r="E116" s="540"/>
      <c r="F116" s="556"/>
      <c r="H116" s="143"/>
      <c r="I116" s="143"/>
      <c r="J116" s="143"/>
      <c r="K116" s="143"/>
      <c r="L116" s="143"/>
      <c r="M116" s="143"/>
      <c r="N116" s="143"/>
      <c r="O116" s="143"/>
      <c r="P116" s="143"/>
      <c r="Q116" s="143"/>
      <c r="R116" s="143"/>
      <c r="S116" s="143"/>
      <c r="T116" s="143"/>
      <c r="U116" s="143"/>
      <c r="V116" s="143"/>
      <c r="W116" s="143"/>
      <c r="X116" s="143"/>
      <c r="Y116" s="143"/>
      <c r="Z116" s="143"/>
      <c r="AA116" s="143"/>
      <c r="AD116" s="74"/>
      <c r="AE116" s="74"/>
    </row>
    <row r="117" spans="1:31" ht="21" x14ac:dyDescent="0.35">
      <c r="A117" s="143"/>
      <c r="B117" s="143"/>
      <c r="C117" s="153"/>
      <c r="D117" s="153"/>
      <c r="E117" s="540"/>
      <c r="F117" s="556"/>
      <c r="H117" s="143"/>
      <c r="I117" s="143"/>
      <c r="J117" s="143"/>
      <c r="K117" s="143"/>
      <c r="L117" s="143"/>
      <c r="M117" s="143"/>
      <c r="N117" s="143"/>
      <c r="O117" s="143"/>
      <c r="P117" s="143"/>
      <c r="Q117" s="143"/>
      <c r="R117" s="143"/>
      <c r="S117" s="143"/>
      <c r="T117" s="143"/>
      <c r="U117" s="143"/>
      <c r="V117" s="143"/>
      <c r="W117" s="143"/>
      <c r="X117" s="143"/>
      <c r="Y117" s="143"/>
      <c r="Z117" s="143"/>
      <c r="AA117" s="143"/>
      <c r="AD117" s="74"/>
      <c r="AE117" s="74"/>
    </row>
    <row r="118" spans="1:31" ht="21" x14ac:dyDescent="0.35">
      <c r="A118" s="143"/>
      <c r="B118" s="143"/>
      <c r="C118" s="153"/>
      <c r="D118" s="153"/>
      <c r="E118" s="540"/>
      <c r="F118" s="556"/>
      <c r="H118" s="143"/>
      <c r="I118" s="143"/>
      <c r="J118" s="143"/>
      <c r="K118" s="143"/>
      <c r="L118" s="143"/>
      <c r="M118" s="143"/>
      <c r="N118" s="143"/>
      <c r="O118" s="143"/>
      <c r="P118" s="143"/>
      <c r="Q118" s="143"/>
      <c r="R118" s="143"/>
      <c r="S118" s="143"/>
      <c r="T118" s="143"/>
      <c r="U118" s="143"/>
      <c r="V118" s="143"/>
      <c r="W118" s="143"/>
      <c r="X118" s="143"/>
      <c r="Y118" s="143"/>
      <c r="Z118" s="143"/>
      <c r="AA118" s="143"/>
      <c r="AD118" s="74"/>
      <c r="AE118" s="74"/>
    </row>
    <row r="119" spans="1:31" ht="21" x14ac:dyDescent="0.35">
      <c r="A119" s="143"/>
      <c r="B119" s="143"/>
      <c r="C119" s="153"/>
      <c r="D119" s="153"/>
      <c r="E119" s="540"/>
      <c r="F119" s="556"/>
      <c r="H119" s="143"/>
      <c r="I119" s="143"/>
      <c r="J119" s="143"/>
      <c r="K119" s="143"/>
      <c r="L119" s="143"/>
      <c r="M119" s="143"/>
      <c r="N119" s="143"/>
      <c r="O119" s="143"/>
      <c r="P119" s="143"/>
      <c r="Q119" s="143"/>
      <c r="R119" s="143"/>
      <c r="S119" s="143"/>
      <c r="T119" s="143"/>
      <c r="U119" s="143"/>
      <c r="V119" s="143"/>
      <c r="W119" s="143"/>
      <c r="X119" s="143"/>
      <c r="Y119" s="143"/>
      <c r="Z119" s="143"/>
      <c r="AA119" s="143"/>
      <c r="AD119" s="74"/>
      <c r="AE119" s="74"/>
    </row>
    <row r="120" spans="1:31" ht="21" x14ac:dyDescent="0.35">
      <c r="A120" s="143"/>
      <c r="B120" s="143"/>
      <c r="C120" s="153"/>
      <c r="D120" s="153"/>
      <c r="E120" s="540"/>
      <c r="F120" s="556"/>
      <c r="H120" s="143"/>
      <c r="I120" s="143"/>
      <c r="J120" s="143"/>
      <c r="K120" s="143"/>
      <c r="L120" s="143"/>
      <c r="M120" s="143"/>
      <c r="N120" s="143"/>
      <c r="O120" s="143"/>
      <c r="P120" s="143"/>
      <c r="Q120" s="143"/>
      <c r="R120" s="143"/>
      <c r="S120" s="143"/>
      <c r="T120" s="143"/>
      <c r="U120" s="143"/>
      <c r="V120" s="143"/>
      <c r="W120" s="143"/>
      <c r="X120" s="143"/>
      <c r="Y120" s="143"/>
      <c r="Z120" s="143"/>
      <c r="AA120" s="143"/>
      <c r="AD120" s="74"/>
      <c r="AE120" s="74"/>
    </row>
    <row r="121" spans="1:31" ht="21" x14ac:dyDescent="0.35">
      <c r="A121" s="143"/>
      <c r="B121" s="143"/>
      <c r="C121" s="153"/>
      <c r="D121" s="153"/>
      <c r="E121" s="540"/>
      <c r="F121" s="556"/>
      <c r="H121" s="143"/>
      <c r="I121" s="143"/>
      <c r="J121" s="143"/>
      <c r="K121" s="143"/>
      <c r="L121" s="143"/>
      <c r="M121" s="143"/>
      <c r="N121" s="143"/>
      <c r="O121" s="143"/>
      <c r="P121" s="143"/>
      <c r="Q121" s="143"/>
      <c r="R121" s="143"/>
      <c r="S121" s="143"/>
      <c r="T121" s="143"/>
      <c r="U121" s="143"/>
      <c r="V121" s="143"/>
      <c r="W121" s="143"/>
      <c r="X121" s="143"/>
      <c r="Y121" s="143"/>
      <c r="Z121" s="143"/>
      <c r="AA121" s="143"/>
    </row>
    <row r="122" spans="1:31" ht="21" x14ac:dyDescent="0.35">
      <c r="A122" s="143"/>
      <c r="B122" s="143"/>
      <c r="C122" s="153"/>
      <c r="D122" s="153"/>
      <c r="E122" s="540"/>
      <c r="F122" s="556"/>
      <c r="H122" s="143"/>
      <c r="I122" s="143"/>
      <c r="J122" s="143"/>
      <c r="K122" s="143"/>
      <c r="L122" s="143"/>
      <c r="M122" s="143"/>
      <c r="N122" s="143"/>
      <c r="O122" s="143"/>
      <c r="P122" s="143"/>
      <c r="Q122" s="143"/>
      <c r="R122" s="143"/>
      <c r="S122" s="143"/>
      <c r="T122" s="143"/>
      <c r="U122" s="143"/>
      <c r="V122" s="143"/>
      <c r="W122" s="143"/>
      <c r="X122" s="143"/>
      <c r="Y122" s="143"/>
      <c r="Z122" s="143"/>
      <c r="AA122" s="143"/>
    </row>
    <row r="123" spans="1:31" ht="21" x14ac:dyDescent="0.35">
      <c r="A123" s="143"/>
      <c r="B123" s="143"/>
      <c r="C123" s="153"/>
      <c r="D123" s="153"/>
      <c r="E123" s="540"/>
      <c r="F123" s="556"/>
      <c r="H123" s="143"/>
      <c r="I123" s="143"/>
      <c r="J123" s="143"/>
      <c r="K123" s="143"/>
      <c r="L123" s="143"/>
      <c r="M123" s="143"/>
      <c r="N123" s="143"/>
      <c r="O123" s="143"/>
      <c r="P123" s="143"/>
      <c r="Q123" s="143"/>
      <c r="R123" s="143"/>
      <c r="S123" s="143"/>
      <c r="T123" s="143"/>
      <c r="U123" s="143"/>
      <c r="V123" s="143"/>
      <c r="W123" s="143"/>
      <c r="X123" s="143"/>
      <c r="Y123" s="143"/>
      <c r="Z123" s="143"/>
      <c r="AA123" s="143"/>
    </row>
    <row r="124" spans="1:31" ht="21" x14ac:dyDescent="0.35">
      <c r="C124" s="569"/>
      <c r="D124" s="569"/>
      <c r="E124" s="570"/>
      <c r="F124" s="571"/>
      <c r="H124" s="143"/>
      <c r="I124" s="143"/>
      <c r="J124" s="143"/>
      <c r="K124" s="143"/>
      <c r="L124" s="143"/>
      <c r="M124" s="143"/>
      <c r="N124" s="143"/>
      <c r="O124" s="143"/>
      <c r="P124" s="143"/>
      <c r="Q124" s="143"/>
      <c r="R124" s="143"/>
      <c r="S124" s="143"/>
      <c r="T124" s="143"/>
      <c r="U124" s="143"/>
      <c r="V124" s="143"/>
      <c r="W124" s="143"/>
      <c r="X124" s="143"/>
      <c r="Y124" s="143"/>
      <c r="Z124" s="143"/>
      <c r="AA124" s="143"/>
    </row>
    <row r="125" spans="1:31" ht="21" x14ac:dyDescent="0.35">
      <c r="H125" s="143"/>
      <c r="I125" s="143"/>
      <c r="J125" s="143"/>
      <c r="K125" s="143"/>
      <c r="L125" s="143"/>
      <c r="M125" s="143"/>
      <c r="N125" s="143"/>
      <c r="O125" s="143"/>
      <c r="P125" s="143"/>
      <c r="Q125" s="143"/>
      <c r="R125" s="143"/>
      <c r="S125" s="143"/>
      <c r="T125" s="143"/>
      <c r="U125" s="143"/>
      <c r="V125" s="143"/>
      <c r="W125" s="143"/>
      <c r="X125" s="143"/>
      <c r="Y125" s="143"/>
      <c r="Z125" s="143"/>
      <c r="AA125" s="143"/>
    </row>
    <row r="126" spans="1:31" ht="21" x14ac:dyDescent="0.35">
      <c r="H126" s="143"/>
      <c r="I126" s="143"/>
      <c r="J126" s="143"/>
      <c r="K126" s="143"/>
      <c r="L126" s="143"/>
      <c r="M126" s="143"/>
      <c r="N126" s="143"/>
      <c r="O126" s="143"/>
      <c r="P126" s="143"/>
      <c r="Q126" s="143"/>
      <c r="R126" s="143"/>
      <c r="S126" s="143"/>
      <c r="T126" s="143"/>
      <c r="U126" s="143"/>
      <c r="V126" s="143"/>
      <c r="W126" s="143"/>
      <c r="X126" s="143"/>
      <c r="Y126" s="143"/>
      <c r="Z126" s="143"/>
      <c r="AA126" s="143"/>
    </row>
    <row r="127" spans="1:31" ht="21" x14ac:dyDescent="0.35">
      <c r="H127" s="143"/>
      <c r="I127" s="143"/>
      <c r="J127" s="143"/>
      <c r="K127" s="143"/>
      <c r="L127" s="143"/>
      <c r="M127" s="143"/>
      <c r="N127" s="143"/>
      <c r="O127" s="143"/>
      <c r="P127" s="143"/>
      <c r="Q127" s="143"/>
      <c r="R127" s="143"/>
      <c r="S127" s="143"/>
      <c r="T127" s="143"/>
      <c r="U127" s="143"/>
      <c r="V127" s="143"/>
      <c r="W127" s="143"/>
      <c r="X127" s="143"/>
      <c r="Y127" s="143"/>
      <c r="Z127" s="143"/>
      <c r="AA127" s="143"/>
    </row>
    <row r="128" spans="1:31" x14ac:dyDescent="0.25">
      <c r="H128" s="74"/>
      <c r="I128" s="74"/>
      <c r="J128" s="74"/>
      <c r="K128" s="74"/>
      <c r="L128" s="74"/>
      <c r="M128" s="74"/>
      <c r="N128" s="74"/>
      <c r="O128" s="74"/>
      <c r="P128" s="74"/>
      <c r="Q128" s="74"/>
      <c r="R128" s="74"/>
      <c r="S128" s="74"/>
      <c r="T128" s="74"/>
      <c r="U128" s="74"/>
      <c r="V128" s="74"/>
      <c r="W128" s="74"/>
      <c r="X128" s="74"/>
      <c r="Y128" s="74"/>
      <c r="Z128" s="74"/>
      <c r="AA128" s="74"/>
    </row>
    <row r="129" spans="8:27" x14ac:dyDescent="0.25">
      <c r="H129" s="74"/>
      <c r="I129" s="74"/>
      <c r="J129" s="74"/>
      <c r="K129" s="74"/>
      <c r="L129" s="74"/>
      <c r="M129" s="74"/>
      <c r="N129" s="74"/>
      <c r="O129" s="74"/>
      <c r="P129" s="74"/>
      <c r="Q129" s="74"/>
      <c r="R129" s="74"/>
      <c r="S129" s="74"/>
      <c r="T129" s="74"/>
      <c r="U129" s="74"/>
      <c r="V129" s="74"/>
      <c r="W129" s="74"/>
      <c r="X129" s="74"/>
      <c r="Y129" s="74"/>
      <c r="Z129" s="74"/>
      <c r="AA129" s="74"/>
    </row>
    <row r="130" spans="8:27" x14ac:dyDescent="0.25">
      <c r="H130" s="74"/>
      <c r="I130" s="74"/>
      <c r="J130" s="74"/>
      <c r="K130" s="74"/>
      <c r="L130" s="74"/>
      <c r="M130" s="74"/>
      <c r="N130" s="74"/>
      <c r="O130" s="74"/>
      <c r="P130" s="74"/>
      <c r="Q130" s="74"/>
      <c r="R130" s="74"/>
      <c r="S130" s="74"/>
      <c r="T130" s="74"/>
      <c r="U130" s="74"/>
      <c r="V130" s="74"/>
      <c r="W130" s="74"/>
      <c r="X130" s="74"/>
      <c r="Y130" s="74"/>
      <c r="Z130" s="74"/>
      <c r="AA130" s="74"/>
    </row>
    <row r="131" spans="8:27" x14ac:dyDescent="0.25">
      <c r="H131" s="74"/>
      <c r="I131" s="74"/>
      <c r="J131" s="74"/>
      <c r="K131" s="74"/>
      <c r="L131" s="74"/>
      <c r="M131" s="74"/>
      <c r="N131" s="74"/>
      <c r="O131" s="74"/>
      <c r="P131" s="74"/>
      <c r="Q131" s="74"/>
      <c r="R131" s="74"/>
      <c r="S131" s="74"/>
      <c r="T131" s="74"/>
      <c r="U131" s="74"/>
      <c r="V131" s="74"/>
      <c r="W131" s="74"/>
      <c r="X131" s="74"/>
      <c r="Y131" s="74"/>
      <c r="Z131" s="74"/>
      <c r="AA131" s="74"/>
    </row>
    <row r="132" spans="8:27" x14ac:dyDescent="0.25">
      <c r="H132" s="74"/>
      <c r="I132" s="74"/>
      <c r="J132" s="74"/>
      <c r="K132" s="74"/>
      <c r="L132" s="74"/>
      <c r="M132" s="74"/>
      <c r="N132" s="74"/>
      <c r="O132" s="74"/>
      <c r="P132" s="74"/>
      <c r="Q132" s="74"/>
      <c r="R132" s="74"/>
      <c r="S132" s="74"/>
      <c r="T132" s="74"/>
      <c r="U132" s="74"/>
      <c r="V132" s="74"/>
      <c r="W132" s="74"/>
      <c r="X132" s="74"/>
      <c r="Y132" s="74"/>
      <c r="Z132" s="74"/>
      <c r="AA132" s="74"/>
    </row>
    <row r="133" spans="8:27" x14ac:dyDescent="0.25">
      <c r="H133" s="74"/>
      <c r="I133" s="74"/>
      <c r="J133" s="74"/>
      <c r="K133" s="74"/>
      <c r="L133" s="74"/>
      <c r="M133" s="74"/>
      <c r="N133" s="74"/>
      <c r="O133" s="74"/>
      <c r="P133" s="74"/>
      <c r="Q133" s="74"/>
      <c r="R133" s="74"/>
      <c r="S133" s="74"/>
      <c r="T133" s="74"/>
      <c r="U133" s="74"/>
      <c r="V133" s="74"/>
      <c r="W133" s="74"/>
      <c r="X133" s="74"/>
      <c r="Y133" s="74"/>
      <c r="Z133" s="74"/>
      <c r="AA133" s="74"/>
    </row>
  </sheetData>
  <conditionalFormatting sqref="F4:F7 G8:G9 E10 G11:G19 E20:E21 L83 E82 J84:J85 L23:L38 G39:G45 L46:L47 G48:G56 L86 L81 G75:G76 G78:G80 L88:L91 J87 G83:G102">
    <cfRule type="cellIs" dxfId="29" priority="39" stopIfTrue="1" operator="lessThan">
      <formula>0</formula>
    </cfRule>
    <cfRule type="cellIs" dxfId="28" priority="40" stopIfTrue="1" operator="greaterThan">
      <formula>5000</formula>
    </cfRule>
  </conditionalFormatting>
  <conditionalFormatting sqref="L58">
    <cfRule type="cellIs" dxfId="27" priority="35" stopIfTrue="1" operator="lessThan">
      <formula>0</formula>
    </cfRule>
    <cfRule type="cellIs" dxfId="26" priority="36" stopIfTrue="1" operator="greaterThan">
      <formula>5000</formula>
    </cfRule>
  </conditionalFormatting>
  <conditionalFormatting sqref="G69">
    <cfRule type="cellIs" dxfId="25" priority="31" stopIfTrue="1" operator="lessThan">
      <formula>0</formula>
    </cfRule>
    <cfRule type="cellIs" dxfId="24" priority="32" stopIfTrue="1" operator="greaterThan">
      <formula>5000</formula>
    </cfRule>
  </conditionalFormatting>
  <conditionalFormatting sqref="G66">
    <cfRule type="cellIs" dxfId="23" priority="29" stopIfTrue="1" operator="lessThan">
      <formula>0</formula>
    </cfRule>
    <cfRule type="cellIs" dxfId="22" priority="30" stopIfTrue="1" operator="greaterThan">
      <formula>5000</formula>
    </cfRule>
  </conditionalFormatting>
  <conditionalFormatting sqref="L63">
    <cfRule type="cellIs" dxfId="21" priority="27" stopIfTrue="1" operator="lessThan">
      <formula>0</formula>
    </cfRule>
    <cfRule type="cellIs" dxfId="20" priority="28" stopIfTrue="1" operator="greaterThan">
      <formula>5000</formula>
    </cfRule>
  </conditionalFormatting>
  <conditionalFormatting sqref="L60">
    <cfRule type="cellIs" dxfId="19" priority="25" stopIfTrue="1" operator="lessThan">
      <formula>0</formula>
    </cfRule>
    <cfRule type="cellIs" dxfId="18" priority="26" stopIfTrue="1" operator="greaterThan">
      <formula>5000</formula>
    </cfRule>
  </conditionalFormatting>
  <conditionalFormatting sqref="L59">
    <cfRule type="cellIs" dxfId="17" priority="15" stopIfTrue="1" operator="lessThan">
      <formula>0</formula>
    </cfRule>
    <cfRule type="cellIs" dxfId="16" priority="16" stopIfTrue="1" operator="greaterThan">
      <formula>5000</formula>
    </cfRule>
  </conditionalFormatting>
  <conditionalFormatting sqref="L61:L62">
    <cfRule type="cellIs" dxfId="15" priority="13" stopIfTrue="1" operator="lessThan">
      <formula>0</formula>
    </cfRule>
    <cfRule type="cellIs" dxfId="14" priority="14" stopIfTrue="1" operator="greaterThan">
      <formula>5000</formula>
    </cfRule>
  </conditionalFormatting>
  <conditionalFormatting sqref="L64:L65">
    <cfRule type="cellIs" dxfId="13" priority="11" stopIfTrue="1" operator="lessThan">
      <formula>0</formula>
    </cfRule>
    <cfRule type="cellIs" dxfId="12" priority="12" stopIfTrue="1" operator="greaterThan">
      <formula>5000</formula>
    </cfRule>
  </conditionalFormatting>
  <conditionalFormatting sqref="G67:G68">
    <cfRule type="cellIs" dxfId="11" priority="9" stopIfTrue="1" operator="lessThan">
      <formula>0</formula>
    </cfRule>
    <cfRule type="cellIs" dxfId="10" priority="10" stopIfTrue="1" operator="greaterThan">
      <formula>5000</formula>
    </cfRule>
  </conditionalFormatting>
  <conditionalFormatting sqref="G70:G71 G73">
    <cfRule type="cellIs" dxfId="9" priority="7" stopIfTrue="1" operator="lessThan">
      <formula>0</formula>
    </cfRule>
    <cfRule type="cellIs" dxfId="8" priority="8" stopIfTrue="1" operator="greaterThan">
      <formula>5000</formula>
    </cfRule>
  </conditionalFormatting>
  <conditionalFormatting sqref="G72">
    <cfRule type="cellIs" dxfId="7" priority="5" stopIfTrue="1" operator="lessThan">
      <formula>0</formula>
    </cfRule>
    <cfRule type="cellIs" dxfId="6" priority="6" stopIfTrue="1" operator="greaterThan">
      <formula>5000</formula>
    </cfRule>
  </conditionalFormatting>
  <conditionalFormatting sqref="G74">
    <cfRule type="cellIs" dxfId="5" priority="3" stopIfTrue="1" operator="lessThan">
      <formula>0</formula>
    </cfRule>
    <cfRule type="cellIs" dxfId="4" priority="4" stopIfTrue="1" operator="greaterThan">
      <formula>5000</formula>
    </cfRule>
  </conditionalFormatting>
  <conditionalFormatting sqref="G77">
    <cfRule type="cellIs" dxfId="3" priority="1" stopIfTrue="1" operator="lessThan">
      <formula>0</formula>
    </cfRule>
    <cfRule type="cellIs" dxfId="2" priority="2" stopIfTrue="1" operator="greaterThan">
      <formula>5000</formula>
    </cfRule>
  </conditionalFormatting>
  <hyperlinks>
    <hyperlink ref="A1" location="CONTENT!A1" display="CONTENT!A1" xr:uid="{1CA6AC6A-9035-4FC6-8A79-86660139F3CD}"/>
  </hyperlinks>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BEECA-7FE2-4D94-93C6-4B9A4A3AFC25}">
  <sheetPr codeName="Sheet21">
    <tabColor rgb="FFFFFF66"/>
  </sheetPr>
  <dimension ref="A1:CJ210"/>
  <sheetViews>
    <sheetView showGridLines="0" zoomScaleNormal="100" workbookViewId="0"/>
  </sheetViews>
  <sheetFormatPr defaultRowHeight="18" x14ac:dyDescent="0.25"/>
  <cols>
    <col min="1" max="4" width="10.28515625" style="72" customWidth="1"/>
    <col min="5" max="5" width="12.42578125" style="72" customWidth="1"/>
    <col min="6" max="6" width="3.42578125" style="73" customWidth="1"/>
    <col min="7" max="88" width="9.140625" style="71"/>
    <col min="89" max="16384" width="9.140625" style="74"/>
  </cols>
  <sheetData>
    <row r="1" spans="1:12" s="139" customFormat="1" ht="30" customHeight="1" x14ac:dyDescent="0.35">
      <c r="A1" s="331" t="str" cm="1">
        <f t="array" aca="1" ref="A1" ca="1">MID(CELL("filename",A1),FIND("]",CELL("filename",A1))+1,255)</f>
        <v>2_12_Subtotals</v>
      </c>
      <c r="B1" s="332"/>
      <c r="C1" s="332"/>
      <c r="D1" s="332"/>
      <c r="E1" s="332"/>
      <c r="F1" s="332"/>
      <c r="G1" s="332"/>
      <c r="H1" s="332"/>
      <c r="I1" s="332"/>
      <c r="J1" s="332"/>
      <c r="K1" s="332"/>
      <c r="L1" s="332"/>
    </row>
    <row r="2" spans="1:12" s="139" customFormat="1" ht="21" x14ac:dyDescent="0.35"/>
    <row r="3" spans="1:12" s="74" customFormat="1" ht="47.25" x14ac:dyDescent="0.25">
      <c r="A3" s="566" t="s">
        <v>220</v>
      </c>
      <c r="B3" s="566" t="s">
        <v>221</v>
      </c>
      <c r="C3" s="566" t="s">
        <v>222</v>
      </c>
      <c r="D3" s="566" t="s">
        <v>223</v>
      </c>
      <c r="E3" s="567" t="s">
        <v>224</v>
      </c>
      <c r="F3" s="568"/>
    </row>
    <row r="4" spans="1:12" s="74" customFormat="1" ht="18.75" x14ac:dyDescent="0.25">
      <c r="A4" s="569">
        <v>1</v>
      </c>
      <c r="B4" s="569" t="s">
        <v>225</v>
      </c>
      <c r="C4" s="570" t="s">
        <v>226</v>
      </c>
      <c r="D4" s="571" t="s">
        <v>2</v>
      </c>
      <c r="E4" s="572">
        <v>4876</v>
      </c>
      <c r="F4" s="572"/>
      <c r="G4" s="457" t="s">
        <v>261</v>
      </c>
      <c r="H4" s="45" t="s">
        <v>262</v>
      </c>
      <c r="I4" s="45" t="s">
        <v>283</v>
      </c>
    </row>
    <row r="5" spans="1:12" s="74" customFormat="1" x14ac:dyDescent="0.25">
      <c r="A5" s="569">
        <v>1</v>
      </c>
      <c r="B5" s="569" t="s">
        <v>227</v>
      </c>
      <c r="C5" s="570" t="s">
        <v>228</v>
      </c>
      <c r="D5" s="571" t="s">
        <v>229</v>
      </c>
      <c r="E5" s="572">
        <v>4619</v>
      </c>
      <c r="F5" s="572"/>
    </row>
    <row r="6" spans="1:12" s="74" customFormat="1" x14ac:dyDescent="0.25">
      <c r="A6" s="569">
        <v>1</v>
      </c>
      <c r="B6" s="569" t="s">
        <v>227</v>
      </c>
      <c r="C6" s="570" t="s">
        <v>230</v>
      </c>
      <c r="D6" s="571" t="s">
        <v>1</v>
      </c>
      <c r="E6" s="572">
        <v>4581</v>
      </c>
      <c r="F6" s="572"/>
    </row>
    <row r="7" spans="1:12" s="74" customFormat="1" x14ac:dyDescent="0.25">
      <c r="A7" s="569">
        <v>1</v>
      </c>
      <c r="B7" s="569" t="s">
        <v>232</v>
      </c>
      <c r="C7" s="570" t="s">
        <v>226</v>
      </c>
      <c r="D7" s="571" t="s">
        <v>229</v>
      </c>
      <c r="E7" s="572">
        <v>4231</v>
      </c>
      <c r="F7" s="572"/>
    </row>
    <row r="8" spans="1:12" s="74" customFormat="1" x14ac:dyDescent="0.25">
      <c r="A8" s="569">
        <v>1</v>
      </c>
      <c r="B8" s="569" t="s">
        <v>233</v>
      </c>
      <c r="C8" s="570" t="s">
        <v>234</v>
      </c>
      <c r="D8" s="571" t="s">
        <v>235</v>
      </c>
      <c r="E8" s="572">
        <v>4231</v>
      </c>
      <c r="F8" s="572"/>
    </row>
    <row r="9" spans="1:12" s="74" customFormat="1" x14ac:dyDescent="0.25">
      <c r="A9" s="569">
        <v>1</v>
      </c>
      <c r="B9" s="569" t="s">
        <v>232</v>
      </c>
      <c r="C9" s="570" t="s">
        <v>236</v>
      </c>
      <c r="D9" s="571" t="s">
        <v>237</v>
      </c>
      <c r="E9" s="572">
        <v>4132</v>
      </c>
      <c r="F9" s="572"/>
    </row>
    <row r="10" spans="1:12" s="74" customFormat="1" x14ac:dyDescent="0.25">
      <c r="A10" s="569">
        <v>1</v>
      </c>
      <c r="B10" s="569" t="s">
        <v>246</v>
      </c>
      <c r="C10" s="570" t="s">
        <v>239</v>
      </c>
      <c r="D10" s="571" t="s">
        <v>229</v>
      </c>
      <c r="E10" s="572">
        <v>4002</v>
      </c>
      <c r="F10" s="572"/>
    </row>
    <row r="11" spans="1:12" s="74" customFormat="1" x14ac:dyDescent="0.25">
      <c r="A11" s="569">
        <v>1</v>
      </c>
      <c r="B11" s="569" t="s">
        <v>246</v>
      </c>
      <c r="C11" s="570" t="s">
        <v>247</v>
      </c>
      <c r="D11" s="571" t="s">
        <v>1</v>
      </c>
      <c r="E11" s="572">
        <v>3760</v>
      </c>
      <c r="F11" s="572"/>
    </row>
    <row r="12" spans="1:12" s="74" customFormat="1" x14ac:dyDescent="0.25">
      <c r="A12" s="569">
        <v>1</v>
      </c>
      <c r="B12" s="569" t="s">
        <v>243</v>
      </c>
      <c r="C12" s="570" t="s">
        <v>230</v>
      </c>
      <c r="D12" s="571" t="s">
        <v>3</v>
      </c>
      <c r="E12" s="572">
        <v>3745</v>
      </c>
      <c r="F12" s="572"/>
    </row>
    <row r="13" spans="1:12" s="74" customFormat="1" x14ac:dyDescent="0.25">
      <c r="A13" s="569">
        <v>1</v>
      </c>
      <c r="B13" s="569" t="s">
        <v>227</v>
      </c>
      <c r="C13" s="570" t="s">
        <v>249</v>
      </c>
      <c r="D13" s="571" t="s">
        <v>242</v>
      </c>
      <c r="E13" s="572">
        <v>3475</v>
      </c>
      <c r="F13" s="572"/>
    </row>
    <row r="14" spans="1:12" s="74" customFormat="1" x14ac:dyDescent="0.25">
      <c r="A14" s="569">
        <v>1</v>
      </c>
      <c r="B14" s="569" t="s">
        <v>227</v>
      </c>
      <c r="C14" s="570" t="s">
        <v>253</v>
      </c>
      <c r="D14" s="571" t="s">
        <v>237</v>
      </c>
      <c r="E14" s="572">
        <v>3457</v>
      </c>
      <c r="F14" s="572"/>
    </row>
    <row r="15" spans="1:12" s="74" customFormat="1" x14ac:dyDescent="0.25">
      <c r="A15" s="569">
        <v>1</v>
      </c>
      <c r="B15" s="569" t="s">
        <v>231</v>
      </c>
      <c r="C15" s="570" t="s">
        <v>226</v>
      </c>
      <c r="D15" s="571" t="s">
        <v>240</v>
      </c>
      <c r="E15" s="572">
        <v>3456</v>
      </c>
      <c r="F15" s="572"/>
    </row>
    <row r="16" spans="1:12" s="74" customFormat="1" x14ac:dyDescent="0.25">
      <c r="A16" s="569">
        <v>2</v>
      </c>
      <c r="B16" s="569" t="s">
        <v>231</v>
      </c>
      <c r="C16" s="570" t="s">
        <v>228</v>
      </c>
      <c r="D16" s="571" t="s">
        <v>229</v>
      </c>
      <c r="E16" s="572">
        <v>4277</v>
      </c>
      <c r="F16" s="572"/>
    </row>
    <row r="17" spans="1:6" s="74" customFormat="1" x14ac:dyDescent="0.25">
      <c r="A17" s="569">
        <v>2</v>
      </c>
      <c r="B17" s="569" t="s">
        <v>233</v>
      </c>
      <c r="C17" s="570" t="s">
        <v>236</v>
      </c>
      <c r="D17" s="571" t="s">
        <v>237</v>
      </c>
      <c r="E17" s="572">
        <v>4231</v>
      </c>
      <c r="F17" s="572"/>
    </row>
    <row r="18" spans="1:6" s="74" customFormat="1" x14ac:dyDescent="0.25">
      <c r="A18" s="569">
        <v>2</v>
      </c>
      <c r="B18" s="569" t="s">
        <v>238</v>
      </c>
      <c r="C18" s="570" t="s">
        <v>239</v>
      </c>
      <c r="D18" s="571" t="s">
        <v>240</v>
      </c>
      <c r="E18" s="572">
        <v>4179</v>
      </c>
      <c r="F18" s="572"/>
    </row>
    <row r="19" spans="1:6" s="74" customFormat="1" x14ac:dyDescent="0.25">
      <c r="A19" s="569">
        <v>2</v>
      </c>
      <c r="B19" s="569" t="s">
        <v>225</v>
      </c>
      <c r="C19" s="570" t="s">
        <v>241</v>
      </c>
      <c r="D19" s="571" t="s">
        <v>242</v>
      </c>
      <c r="E19" s="572">
        <v>4132</v>
      </c>
      <c r="F19" s="572"/>
    </row>
    <row r="20" spans="1:6" s="74" customFormat="1" x14ac:dyDescent="0.25">
      <c r="A20" s="569">
        <v>2</v>
      </c>
      <c r="B20" s="569" t="s">
        <v>243</v>
      </c>
      <c r="C20" s="570" t="s">
        <v>244</v>
      </c>
      <c r="D20" s="571" t="s">
        <v>2</v>
      </c>
      <c r="E20" s="572">
        <v>4121</v>
      </c>
      <c r="F20" s="572"/>
    </row>
    <row r="21" spans="1:6" s="74" customFormat="1" x14ac:dyDescent="0.25">
      <c r="A21" s="569">
        <v>2</v>
      </c>
      <c r="B21" s="569" t="s">
        <v>227</v>
      </c>
      <c r="C21" s="570" t="s">
        <v>230</v>
      </c>
      <c r="D21" s="571" t="s">
        <v>245</v>
      </c>
      <c r="E21" s="572">
        <v>4101</v>
      </c>
      <c r="F21" s="572"/>
    </row>
    <row r="22" spans="1:6" s="74" customFormat="1" x14ac:dyDescent="0.25">
      <c r="A22" s="569">
        <v>2</v>
      </c>
      <c r="B22" s="569" t="s">
        <v>227</v>
      </c>
      <c r="C22" s="570" t="s">
        <v>228</v>
      </c>
      <c r="D22" s="571" t="s">
        <v>3</v>
      </c>
      <c r="E22" s="572">
        <v>4101</v>
      </c>
      <c r="F22" s="572"/>
    </row>
    <row r="23" spans="1:6" s="74" customFormat="1" x14ac:dyDescent="0.25">
      <c r="A23" s="569">
        <v>2</v>
      </c>
      <c r="B23" s="569" t="s">
        <v>233</v>
      </c>
      <c r="C23" s="570" t="s">
        <v>226</v>
      </c>
      <c r="D23" s="571" t="s">
        <v>2</v>
      </c>
      <c r="E23" s="572">
        <v>3676</v>
      </c>
      <c r="F23" s="572"/>
    </row>
    <row r="24" spans="1:6" s="74" customFormat="1" x14ac:dyDescent="0.25">
      <c r="A24" s="569">
        <v>2</v>
      </c>
      <c r="B24" s="569" t="s">
        <v>250</v>
      </c>
      <c r="C24" s="570" t="s">
        <v>251</v>
      </c>
      <c r="D24" s="571" t="s">
        <v>248</v>
      </c>
      <c r="E24" s="572">
        <v>3465</v>
      </c>
      <c r="F24" s="572"/>
    </row>
    <row r="25" spans="1:6" s="74" customFormat="1" x14ac:dyDescent="0.25">
      <c r="A25" s="569">
        <v>2</v>
      </c>
      <c r="B25" s="569" t="s">
        <v>250</v>
      </c>
      <c r="C25" s="570" t="s">
        <v>228</v>
      </c>
      <c r="D25" s="571" t="s">
        <v>252</v>
      </c>
      <c r="E25" s="572">
        <v>3457</v>
      </c>
      <c r="F25" s="572"/>
    </row>
    <row r="26" spans="1:6" s="74" customFormat="1" x14ac:dyDescent="0.25">
      <c r="A26" s="569">
        <v>2</v>
      </c>
      <c r="B26" s="569" t="s">
        <v>250</v>
      </c>
      <c r="C26" s="570" t="s">
        <v>254</v>
      </c>
      <c r="D26" s="571" t="s">
        <v>2</v>
      </c>
      <c r="E26" s="572">
        <v>3456</v>
      </c>
      <c r="F26" s="572"/>
    </row>
    <row r="27" spans="1:6" s="74" customFormat="1" x14ac:dyDescent="0.25">
      <c r="A27" s="569">
        <v>2</v>
      </c>
      <c r="B27" s="569" t="s">
        <v>243</v>
      </c>
      <c r="C27" s="570" t="s">
        <v>249</v>
      </c>
      <c r="D27" s="571" t="s">
        <v>235</v>
      </c>
      <c r="E27" s="572">
        <v>3364</v>
      </c>
      <c r="F27" s="572"/>
    </row>
    <row r="28" spans="1:6" s="74" customFormat="1" x14ac:dyDescent="0.25">
      <c r="A28" s="569">
        <v>3</v>
      </c>
      <c r="B28" s="569" t="s">
        <v>227</v>
      </c>
      <c r="C28" s="570" t="s">
        <v>226</v>
      </c>
      <c r="D28" s="571" t="s">
        <v>2</v>
      </c>
      <c r="E28" s="572">
        <v>4521</v>
      </c>
      <c r="F28" s="572"/>
    </row>
    <row r="29" spans="1:6" s="74" customFormat="1" x14ac:dyDescent="0.25">
      <c r="A29" s="569">
        <v>3</v>
      </c>
      <c r="B29" s="569" t="s">
        <v>225</v>
      </c>
      <c r="C29" s="570" t="s">
        <v>236</v>
      </c>
      <c r="D29" s="571" t="s">
        <v>248</v>
      </c>
      <c r="E29" s="572">
        <v>3756</v>
      </c>
      <c r="F29" s="572"/>
    </row>
    <row r="30" spans="1:6" s="74" customFormat="1" x14ac:dyDescent="0.25">
      <c r="A30" s="569">
        <v>3</v>
      </c>
      <c r="B30" s="569" t="s">
        <v>231</v>
      </c>
      <c r="C30" s="570" t="s">
        <v>241</v>
      </c>
      <c r="D30" s="571" t="s">
        <v>229</v>
      </c>
      <c r="E30" s="572">
        <v>3421</v>
      </c>
      <c r="F30" s="572"/>
    </row>
    <row r="31" spans="1:6" s="74" customFormat="1" x14ac:dyDescent="0.25">
      <c r="A31" s="569">
        <v>3</v>
      </c>
      <c r="B31" s="569" t="s">
        <v>250</v>
      </c>
      <c r="C31" s="570" t="s">
        <v>228</v>
      </c>
      <c r="D31" s="571" t="s">
        <v>229</v>
      </c>
      <c r="E31" s="572">
        <v>3295</v>
      </c>
      <c r="F31" s="572"/>
    </row>
    <row r="32" spans="1:6" s="74" customFormat="1" x14ac:dyDescent="0.25">
      <c r="A32" s="569"/>
      <c r="B32" s="569"/>
      <c r="C32" s="570"/>
      <c r="D32" s="571"/>
      <c r="E32" s="572"/>
      <c r="F32" s="572"/>
    </row>
    <row r="33" spans="1:6" s="74" customFormat="1" x14ac:dyDescent="0.25">
      <c r="A33" s="569"/>
      <c r="B33" s="569"/>
      <c r="C33" s="570"/>
      <c r="D33" s="571"/>
      <c r="E33" s="572"/>
      <c r="F33" s="572"/>
    </row>
    <row r="34" spans="1:6" s="74" customFormat="1" x14ac:dyDescent="0.25">
      <c r="A34" s="569"/>
      <c r="B34" s="569"/>
      <c r="C34" s="570"/>
      <c r="D34" s="571"/>
      <c r="E34" s="572"/>
      <c r="F34" s="572"/>
    </row>
    <row r="35" spans="1:6" s="74" customFormat="1" x14ac:dyDescent="0.25">
      <c r="A35" s="569"/>
      <c r="B35" s="569"/>
      <c r="C35" s="570"/>
      <c r="D35" s="571"/>
      <c r="E35" s="572"/>
      <c r="F35" s="572"/>
    </row>
    <row r="36" spans="1:6" s="74" customFormat="1" x14ac:dyDescent="0.25">
      <c r="A36" s="569"/>
      <c r="B36" s="569"/>
      <c r="C36" s="570"/>
      <c r="D36" s="571"/>
      <c r="E36" s="572"/>
      <c r="F36" s="572"/>
    </row>
    <row r="37" spans="1:6" s="74" customFormat="1" x14ac:dyDescent="0.25">
      <c r="A37" s="569"/>
      <c r="B37" s="569"/>
      <c r="C37" s="570"/>
      <c r="D37" s="571"/>
      <c r="E37" s="572"/>
      <c r="F37" s="572"/>
    </row>
    <row r="38" spans="1:6" s="74" customFormat="1" x14ac:dyDescent="0.25">
      <c r="A38" s="569"/>
      <c r="B38" s="569"/>
      <c r="C38" s="570"/>
      <c r="D38" s="571"/>
      <c r="E38" s="572"/>
      <c r="F38" s="572"/>
    </row>
    <row r="39" spans="1:6" s="74" customFormat="1" x14ac:dyDescent="0.25">
      <c r="A39" s="569"/>
      <c r="B39" s="569"/>
      <c r="C39" s="570"/>
      <c r="D39" s="571"/>
      <c r="E39" s="572"/>
      <c r="F39" s="572"/>
    </row>
    <row r="40" spans="1:6" s="74" customFormat="1" x14ac:dyDescent="0.25">
      <c r="A40" s="569"/>
      <c r="B40" s="569"/>
      <c r="C40" s="570"/>
      <c r="D40" s="571"/>
      <c r="E40" s="572"/>
      <c r="F40" s="572"/>
    </row>
    <row r="41" spans="1:6" s="74" customFormat="1" x14ac:dyDescent="0.25">
      <c r="A41" s="569"/>
      <c r="B41" s="569"/>
      <c r="C41" s="570"/>
      <c r="D41" s="571"/>
      <c r="E41" s="572"/>
      <c r="F41" s="572"/>
    </row>
    <row r="42" spans="1:6" s="74" customFormat="1" x14ac:dyDescent="0.25">
      <c r="A42" s="569"/>
      <c r="B42" s="569"/>
      <c r="C42" s="570"/>
      <c r="D42" s="571"/>
      <c r="E42" s="572"/>
      <c r="F42" s="572"/>
    </row>
    <row r="43" spans="1:6" s="74" customFormat="1" x14ac:dyDescent="0.25">
      <c r="A43" s="569"/>
      <c r="B43" s="569"/>
      <c r="C43" s="570"/>
      <c r="D43" s="571"/>
      <c r="E43" s="572"/>
      <c r="F43" s="572"/>
    </row>
    <row r="44" spans="1:6" s="74" customFormat="1" x14ac:dyDescent="0.25">
      <c r="A44" s="569"/>
      <c r="B44" s="569"/>
      <c r="C44" s="570"/>
      <c r="D44" s="571"/>
      <c r="E44" s="572"/>
      <c r="F44" s="572"/>
    </row>
    <row r="45" spans="1:6" s="74" customFormat="1" x14ac:dyDescent="0.25">
      <c r="A45" s="569"/>
      <c r="B45" s="569"/>
      <c r="C45" s="570"/>
      <c r="D45" s="571"/>
      <c r="E45" s="572"/>
      <c r="F45" s="572"/>
    </row>
    <row r="46" spans="1:6" s="74" customFormat="1" x14ac:dyDescent="0.25">
      <c r="A46" s="569"/>
      <c r="B46" s="569"/>
      <c r="C46" s="570"/>
      <c r="D46" s="571"/>
      <c r="E46" s="572"/>
      <c r="F46" s="572"/>
    </row>
    <row r="47" spans="1:6" s="74" customFormat="1" x14ac:dyDescent="0.25">
      <c r="A47" s="569"/>
      <c r="B47" s="569"/>
      <c r="C47" s="570"/>
      <c r="D47" s="571"/>
      <c r="E47" s="572"/>
      <c r="F47" s="572"/>
    </row>
    <row r="48" spans="1:6" s="74" customFormat="1" x14ac:dyDescent="0.25">
      <c r="A48" s="569"/>
      <c r="B48" s="569"/>
      <c r="C48" s="570"/>
      <c r="D48" s="571"/>
      <c r="E48" s="572"/>
      <c r="F48" s="572"/>
    </row>
    <row r="49" spans="1:6" s="74" customFormat="1" x14ac:dyDescent="0.25">
      <c r="A49" s="569"/>
      <c r="B49" s="569"/>
      <c r="C49" s="570"/>
      <c r="D49" s="571"/>
      <c r="E49" s="572"/>
      <c r="F49" s="572"/>
    </row>
    <row r="50" spans="1:6" s="74" customFormat="1" x14ac:dyDescent="0.25">
      <c r="A50" s="569"/>
      <c r="B50" s="569"/>
      <c r="C50" s="570"/>
      <c r="D50" s="571"/>
      <c r="E50" s="572"/>
      <c r="F50" s="572"/>
    </row>
    <row r="51" spans="1:6" s="74" customFormat="1" x14ac:dyDescent="0.25">
      <c r="A51" s="569"/>
      <c r="B51" s="569"/>
      <c r="C51" s="570"/>
      <c r="D51" s="571"/>
      <c r="E51" s="572"/>
      <c r="F51" s="572"/>
    </row>
    <row r="52" spans="1:6" s="74" customFormat="1" x14ac:dyDescent="0.25">
      <c r="A52" s="569"/>
      <c r="B52" s="569"/>
      <c r="C52" s="570"/>
      <c r="D52" s="571"/>
      <c r="E52" s="572"/>
      <c r="F52" s="572"/>
    </row>
    <row r="53" spans="1:6" s="74" customFormat="1" x14ac:dyDescent="0.25">
      <c r="A53" s="569"/>
      <c r="B53" s="569"/>
      <c r="C53" s="570"/>
      <c r="D53" s="571"/>
      <c r="E53" s="572"/>
      <c r="F53" s="572"/>
    </row>
    <row r="54" spans="1:6" s="74" customFormat="1" x14ac:dyDescent="0.25">
      <c r="A54" s="569"/>
      <c r="B54" s="569"/>
      <c r="C54" s="570"/>
      <c r="D54" s="571"/>
      <c r="E54" s="572"/>
      <c r="F54" s="572"/>
    </row>
    <row r="55" spans="1:6" s="74" customFormat="1" x14ac:dyDescent="0.25">
      <c r="A55" s="569"/>
      <c r="B55" s="569"/>
      <c r="C55" s="570"/>
      <c r="D55" s="571"/>
      <c r="E55" s="572"/>
      <c r="F55" s="572"/>
    </row>
    <row r="56" spans="1:6" s="74" customFormat="1" x14ac:dyDescent="0.25">
      <c r="A56" s="569"/>
      <c r="B56" s="569"/>
      <c r="C56" s="570"/>
      <c r="D56" s="571"/>
      <c r="E56" s="572"/>
      <c r="F56" s="572"/>
    </row>
    <row r="57" spans="1:6" s="74" customFormat="1" x14ac:dyDescent="0.25">
      <c r="A57" s="569"/>
      <c r="B57" s="569"/>
      <c r="C57" s="570"/>
      <c r="D57" s="571"/>
      <c r="E57" s="572"/>
      <c r="F57" s="572"/>
    </row>
    <row r="58" spans="1:6" s="74" customFormat="1" x14ac:dyDescent="0.25">
      <c r="A58" s="569"/>
      <c r="B58" s="569"/>
      <c r="C58" s="570"/>
      <c r="D58" s="571"/>
      <c r="E58" s="572"/>
      <c r="F58" s="572"/>
    </row>
    <row r="59" spans="1:6" s="74" customFormat="1" x14ac:dyDescent="0.25">
      <c r="A59" s="569"/>
      <c r="B59" s="569"/>
      <c r="C59" s="570"/>
      <c r="D59" s="571"/>
      <c r="E59" s="572"/>
      <c r="F59" s="572"/>
    </row>
    <row r="60" spans="1:6" s="74" customFormat="1" x14ac:dyDescent="0.25">
      <c r="A60" s="569"/>
      <c r="B60" s="569"/>
      <c r="C60" s="570"/>
      <c r="D60" s="571"/>
      <c r="E60" s="572"/>
      <c r="F60" s="572"/>
    </row>
    <row r="61" spans="1:6" s="74" customFormat="1" x14ac:dyDescent="0.25">
      <c r="A61" s="569"/>
      <c r="B61" s="569"/>
      <c r="C61" s="570"/>
      <c r="D61" s="571"/>
      <c r="E61" s="572"/>
      <c r="F61" s="572"/>
    </row>
    <row r="62" spans="1:6" s="74" customFormat="1" x14ac:dyDescent="0.25">
      <c r="A62" s="569"/>
      <c r="B62" s="569"/>
      <c r="C62" s="570"/>
      <c r="D62" s="571"/>
      <c r="E62" s="572"/>
      <c r="F62" s="572"/>
    </row>
    <row r="63" spans="1:6" s="74" customFormat="1" x14ac:dyDescent="0.25">
      <c r="A63" s="569"/>
      <c r="B63" s="569"/>
      <c r="C63" s="570"/>
      <c r="D63" s="571"/>
      <c r="E63" s="572"/>
      <c r="F63" s="572"/>
    </row>
    <row r="64" spans="1:6" s="74" customFormat="1" x14ac:dyDescent="0.25">
      <c r="A64" s="569"/>
      <c r="B64" s="569"/>
      <c r="C64" s="570"/>
      <c r="D64" s="571"/>
      <c r="E64" s="572"/>
      <c r="F64" s="572"/>
    </row>
    <row r="65" spans="1:6" s="74" customFormat="1" x14ac:dyDescent="0.25">
      <c r="A65" s="569"/>
      <c r="B65" s="569"/>
      <c r="C65" s="570"/>
      <c r="D65" s="571"/>
      <c r="E65" s="572"/>
      <c r="F65" s="572"/>
    </row>
    <row r="66" spans="1:6" s="74" customFormat="1" x14ac:dyDescent="0.25">
      <c r="A66" s="569"/>
      <c r="B66" s="569"/>
      <c r="C66" s="570"/>
      <c r="D66" s="571"/>
      <c r="E66" s="572"/>
      <c r="F66" s="572"/>
    </row>
    <row r="67" spans="1:6" s="74" customFormat="1" x14ac:dyDescent="0.25">
      <c r="A67" s="569"/>
      <c r="B67" s="569"/>
      <c r="C67" s="570"/>
      <c r="D67" s="571"/>
      <c r="E67" s="572"/>
      <c r="F67" s="572"/>
    </row>
    <row r="68" spans="1:6" s="74" customFormat="1" x14ac:dyDescent="0.25">
      <c r="A68" s="569"/>
      <c r="B68" s="569"/>
      <c r="C68" s="570"/>
      <c r="D68" s="571"/>
      <c r="E68" s="572"/>
      <c r="F68" s="572"/>
    </row>
    <row r="69" spans="1:6" s="74" customFormat="1" x14ac:dyDescent="0.25">
      <c r="A69" s="569"/>
      <c r="B69" s="569"/>
      <c r="C69" s="570"/>
      <c r="D69" s="571"/>
      <c r="E69" s="572"/>
      <c r="F69" s="572"/>
    </row>
    <row r="70" spans="1:6" s="74" customFormat="1" x14ac:dyDescent="0.25">
      <c r="A70" s="569"/>
      <c r="B70" s="569"/>
      <c r="C70" s="570"/>
      <c r="D70" s="571"/>
      <c r="E70" s="572"/>
      <c r="F70" s="572"/>
    </row>
    <row r="71" spans="1:6" s="74" customFormat="1" x14ac:dyDescent="0.25">
      <c r="A71" s="569"/>
      <c r="B71" s="569"/>
      <c r="C71" s="570"/>
      <c r="D71" s="571"/>
      <c r="E71" s="572"/>
      <c r="F71" s="572"/>
    </row>
    <row r="72" spans="1:6" s="74" customFormat="1" x14ac:dyDescent="0.25">
      <c r="A72" s="569"/>
      <c r="B72" s="569"/>
      <c r="C72" s="570"/>
      <c r="D72" s="571"/>
      <c r="E72" s="572"/>
      <c r="F72" s="572"/>
    </row>
    <row r="73" spans="1:6" s="74" customFormat="1" x14ac:dyDescent="0.25">
      <c r="A73" s="569"/>
      <c r="B73" s="569"/>
      <c r="C73" s="570"/>
      <c r="D73" s="571"/>
      <c r="E73" s="572"/>
      <c r="F73" s="572"/>
    </row>
    <row r="74" spans="1:6" s="74" customFormat="1" x14ac:dyDescent="0.25">
      <c r="A74" s="569"/>
      <c r="B74" s="569"/>
      <c r="C74" s="570"/>
      <c r="D74" s="571"/>
      <c r="E74" s="572"/>
      <c r="F74" s="572"/>
    </row>
    <row r="75" spans="1:6" s="74" customFormat="1" x14ac:dyDescent="0.25">
      <c r="A75" s="569"/>
      <c r="B75" s="569"/>
      <c r="C75" s="570"/>
      <c r="D75" s="571"/>
      <c r="E75" s="572"/>
      <c r="F75" s="572"/>
    </row>
    <row r="76" spans="1:6" s="74" customFormat="1" x14ac:dyDescent="0.25">
      <c r="A76" s="569"/>
      <c r="B76" s="569"/>
      <c r="C76" s="570"/>
      <c r="D76" s="571"/>
      <c r="E76" s="572"/>
      <c r="F76" s="572"/>
    </row>
    <row r="77" spans="1:6" s="74" customFormat="1" x14ac:dyDescent="0.25">
      <c r="A77" s="569"/>
      <c r="B77" s="569"/>
      <c r="C77" s="570"/>
      <c r="D77" s="571"/>
      <c r="E77" s="572"/>
      <c r="F77" s="572"/>
    </row>
    <row r="78" spans="1:6" s="74" customFormat="1" x14ac:dyDescent="0.25">
      <c r="A78" s="569"/>
      <c r="B78" s="569"/>
      <c r="C78" s="570"/>
      <c r="D78" s="571"/>
      <c r="E78" s="572"/>
      <c r="F78" s="572"/>
    </row>
    <row r="79" spans="1:6" s="74" customFormat="1" x14ac:dyDescent="0.25">
      <c r="A79" s="569"/>
      <c r="B79" s="569"/>
      <c r="C79" s="570"/>
      <c r="D79" s="571"/>
      <c r="E79" s="572"/>
      <c r="F79" s="572"/>
    </row>
    <row r="80" spans="1:6" s="74" customFormat="1" x14ac:dyDescent="0.25">
      <c r="A80" s="569"/>
      <c r="B80" s="569"/>
      <c r="C80" s="570"/>
      <c r="D80" s="571"/>
      <c r="E80" s="572"/>
      <c r="F80" s="572"/>
    </row>
    <row r="81" spans="1:6" s="74" customFormat="1" x14ac:dyDescent="0.25">
      <c r="A81" s="569"/>
      <c r="B81" s="569"/>
      <c r="C81" s="570"/>
      <c r="D81" s="571"/>
      <c r="E81" s="572"/>
      <c r="F81" s="572"/>
    </row>
    <row r="82" spans="1:6" s="74" customFormat="1" x14ac:dyDescent="0.25">
      <c r="A82" s="569"/>
      <c r="B82" s="569"/>
      <c r="C82" s="570"/>
      <c r="D82" s="571"/>
      <c r="E82" s="572"/>
      <c r="F82" s="572"/>
    </row>
    <row r="83" spans="1:6" s="74" customFormat="1" x14ac:dyDescent="0.25">
      <c r="A83" s="569"/>
      <c r="B83" s="569"/>
      <c r="C83" s="570"/>
      <c r="D83" s="571"/>
      <c r="E83" s="572"/>
      <c r="F83" s="572"/>
    </row>
    <row r="84" spans="1:6" s="74" customFormat="1" x14ac:dyDescent="0.25">
      <c r="A84" s="569"/>
      <c r="B84" s="569"/>
      <c r="C84" s="570"/>
      <c r="D84" s="571"/>
      <c r="E84" s="572"/>
      <c r="F84" s="572"/>
    </row>
    <row r="85" spans="1:6" s="74" customFormat="1" x14ac:dyDescent="0.25">
      <c r="A85" s="569"/>
      <c r="B85" s="569"/>
      <c r="C85" s="570"/>
      <c r="D85" s="571"/>
      <c r="E85" s="572"/>
      <c r="F85" s="572"/>
    </row>
    <row r="86" spans="1:6" s="74" customFormat="1" x14ac:dyDescent="0.25">
      <c r="A86" s="569"/>
      <c r="B86" s="569"/>
      <c r="C86" s="570"/>
      <c r="D86" s="571"/>
      <c r="E86" s="572"/>
      <c r="F86" s="572"/>
    </row>
    <row r="87" spans="1:6" s="74" customFormat="1" x14ac:dyDescent="0.25">
      <c r="A87" s="569"/>
      <c r="B87" s="569"/>
      <c r="C87" s="570"/>
      <c r="D87" s="571"/>
      <c r="E87" s="572"/>
      <c r="F87" s="572"/>
    </row>
    <row r="88" spans="1:6" s="74" customFormat="1" x14ac:dyDescent="0.25">
      <c r="A88" s="569"/>
      <c r="B88" s="569"/>
      <c r="C88" s="570"/>
      <c r="D88" s="571"/>
      <c r="E88" s="572"/>
      <c r="F88" s="572"/>
    </row>
    <row r="89" spans="1:6" s="74" customFormat="1" x14ac:dyDescent="0.25">
      <c r="A89" s="569"/>
      <c r="B89" s="569"/>
      <c r="C89" s="570"/>
      <c r="D89" s="571"/>
      <c r="E89" s="572"/>
      <c r="F89" s="572"/>
    </row>
    <row r="90" spans="1:6" s="74" customFormat="1" x14ac:dyDescent="0.25">
      <c r="A90" s="569"/>
      <c r="B90" s="569"/>
      <c r="C90" s="570"/>
      <c r="D90" s="571"/>
      <c r="E90" s="572"/>
      <c r="F90" s="572"/>
    </row>
    <row r="91" spans="1:6" s="74" customFormat="1" x14ac:dyDescent="0.25">
      <c r="A91" s="569"/>
      <c r="B91" s="569"/>
      <c r="C91" s="570"/>
      <c r="D91" s="571"/>
      <c r="E91" s="572"/>
      <c r="F91" s="572"/>
    </row>
    <row r="92" spans="1:6" s="74" customFormat="1" x14ac:dyDescent="0.25">
      <c r="A92" s="569"/>
      <c r="B92" s="569"/>
      <c r="C92" s="570"/>
      <c r="D92" s="571"/>
      <c r="E92" s="572"/>
      <c r="F92" s="572"/>
    </row>
    <row r="93" spans="1:6" s="74" customFormat="1" x14ac:dyDescent="0.25">
      <c r="A93" s="569"/>
      <c r="B93" s="569"/>
      <c r="C93" s="570"/>
      <c r="D93" s="571"/>
      <c r="E93" s="572"/>
      <c r="F93" s="572"/>
    </row>
    <row r="94" spans="1:6" s="74" customFormat="1" x14ac:dyDescent="0.25">
      <c r="A94" s="569"/>
      <c r="B94" s="569"/>
      <c r="C94" s="570"/>
      <c r="D94" s="571"/>
      <c r="E94" s="572"/>
      <c r="F94" s="572"/>
    </row>
    <row r="95" spans="1:6" s="74" customFormat="1" x14ac:dyDescent="0.25">
      <c r="A95" s="569"/>
      <c r="B95" s="569"/>
      <c r="C95" s="570"/>
      <c r="D95" s="571"/>
      <c r="E95" s="572"/>
      <c r="F95" s="572"/>
    </row>
    <row r="96" spans="1:6" s="74" customFormat="1" x14ac:dyDescent="0.25">
      <c r="A96" s="569"/>
      <c r="B96" s="569"/>
      <c r="C96" s="570"/>
      <c r="D96" s="571"/>
      <c r="E96" s="572"/>
      <c r="F96" s="572"/>
    </row>
    <row r="97" spans="1:6" s="74" customFormat="1" x14ac:dyDescent="0.25">
      <c r="A97" s="569"/>
      <c r="B97" s="569"/>
      <c r="C97" s="570"/>
      <c r="D97" s="571"/>
      <c r="E97" s="572"/>
      <c r="F97" s="572"/>
    </row>
    <row r="98" spans="1:6" s="74" customFormat="1" x14ac:dyDescent="0.25">
      <c r="A98" s="569"/>
      <c r="B98" s="569"/>
      <c r="C98" s="570"/>
      <c r="D98" s="571"/>
      <c r="E98" s="572"/>
      <c r="F98" s="572"/>
    </row>
    <row r="99" spans="1:6" s="74" customFormat="1" x14ac:dyDescent="0.25">
      <c r="A99" s="569"/>
      <c r="B99" s="569"/>
      <c r="C99" s="570"/>
      <c r="D99" s="571"/>
      <c r="E99" s="572"/>
      <c r="F99" s="572"/>
    </row>
    <row r="100" spans="1:6" s="74" customFormat="1" x14ac:dyDescent="0.25">
      <c r="A100" s="569"/>
      <c r="B100" s="569"/>
      <c r="C100" s="570"/>
      <c r="D100" s="571"/>
      <c r="E100" s="572"/>
      <c r="F100" s="572"/>
    </row>
    <row r="101" spans="1:6" s="74" customFormat="1" x14ac:dyDescent="0.25">
      <c r="A101" s="569"/>
      <c r="B101" s="569"/>
      <c r="C101" s="570"/>
      <c r="D101" s="571"/>
      <c r="E101" s="572"/>
      <c r="F101" s="572"/>
    </row>
    <row r="102" spans="1:6" s="74" customFormat="1" x14ac:dyDescent="0.25">
      <c r="A102" s="569"/>
      <c r="B102" s="569"/>
      <c r="C102" s="570"/>
      <c r="D102" s="571"/>
      <c r="E102" s="572"/>
      <c r="F102" s="572"/>
    </row>
    <row r="103" spans="1:6" s="74" customFormat="1" x14ac:dyDescent="0.25">
      <c r="A103" s="569"/>
      <c r="B103" s="569"/>
      <c r="C103" s="570"/>
      <c r="D103" s="571"/>
      <c r="E103" s="572"/>
      <c r="F103" s="572"/>
    </row>
    <row r="104" spans="1:6" s="74" customFormat="1" x14ac:dyDescent="0.25">
      <c r="A104" s="569"/>
      <c r="B104" s="569"/>
      <c r="C104" s="570"/>
      <c r="D104" s="571"/>
      <c r="E104" s="572"/>
      <c r="F104" s="572"/>
    </row>
    <row r="105" spans="1:6" s="74" customFormat="1" x14ac:dyDescent="0.25">
      <c r="A105" s="569"/>
      <c r="B105" s="569"/>
      <c r="C105" s="570"/>
      <c r="D105" s="571"/>
      <c r="E105" s="572"/>
      <c r="F105" s="572"/>
    </row>
    <row r="106" spans="1:6" s="74" customFormat="1" x14ac:dyDescent="0.25">
      <c r="A106" s="569"/>
      <c r="B106" s="569"/>
      <c r="C106" s="570"/>
      <c r="D106" s="571"/>
      <c r="E106" s="572"/>
      <c r="F106" s="572"/>
    </row>
    <row r="107" spans="1:6" s="74" customFormat="1" x14ac:dyDescent="0.25">
      <c r="A107" s="569"/>
      <c r="B107" s="569"/>
      <c r="C107" s="570"/>
      <c r="D107" s="571"/>
      <c r="E107" s="572"/>
      <c r="F107" s="572"/>
    </row>
    <row r="108" spans="1:6" s="74" customFormat="1" x14ac:dyDescent="0.25">
      <c r="A108" s="569"/>
      <c r="B108" s="569"/>
      <c r="C108" s="570"/>
      <c r="D108" s="571"/>
      <c r="E108" s="572"/>
      <c r="F108" s="572"/>
    </row>
    <row r="109" spans="1:6" s="74" customFormat="1" x14ac:dyDescent="0.25">
      <c r="A109" s="569"/>
      <c r="B109" s="569"/>
      <c r="C109" s="570"/>
      <c r="D109" s="571"/>
      <c r="E109" s="572"/>
      <c r="F109" s="572"/>
    </row>
    <row r="110" spans="1:6" s="74" customFormat="1" x14ac:dyDescent="0.25">
      <c r="A110" s="569"/>
      <c r="B110" s="569"/>
      <c r="C110" s="570"/>
      <c r="D110" s="571"/>
      <c r="E110" s="572"/>
      <c r="F110" s="572"/>
    </row>
    <row r="111" spans="1:6" s="74" customFormat="1" x14ac:dyDescent="0.25">
      <c r="A111" s="569"/>
      <c r="B111" s="569"/>
      <c r="C111" s="570"/>
      <c r="D111" s="571"/>
      <c r="E111" s="572"/>
      <c r="F111" s="572"/>
    </row>
    <row r="112" spans="1:6" s="74" customFormat="1" x14ac:dyDescent="0.25">
      <c r="A112" s="569"/>
      <c r="B112" s="569"/>
      <c r="C112" s="570"/>
      <c r="D112" s="571"/>
      <c r="E112" s="572"/>
      <c r="F112" s="572"/>
    </row>
    <row r="113" spans="1:6" s="74" customFormat="1" x14ac:dyDescent="0.25">
      <c r="A113" s="569"/>
      <c r="B113" s="569"/>
      <c r="C113" s="570"/>
      <c r="D113" s="571"/>
      <c r="E113" s="572"/>
      <c r="F113" s="572"/>
    </row>
    <row r="114" spans="1:6" s="74" customFormat="1" x14ac:dyDescent="0.25">
      <c r="A114" s="569"/>
      <c r="B114" s="569"/>
      <c r="C114" s="570"/>
      <c r="D114" s="571"/>
      <c r="E114" s="572"/>
      <c r="F114" s="572"/>
    </row>
    <row r="115" spans="1:6" s="74" customFormat="1" x14ac:dyDescent="0.25">
      <c r="A115" s="569"/>
      <c r="B115" s="569"/>
      <c r="C115" s="570"/>
      <c r="D115" s="571"/>
      <c r="E115" s="572"/>
      <c r="F115" s="572"/>
    </row>
    <row r="116" spans="1:6" s="74" customFormat="1" x14ac:dyDescent="0.25">
      <c r="A116" s="569"/>
      <c r="B116" s="569"/>
      <c r="C116" s="570"/>
      <c r="D116" s="571"/>
      <c r="E116" s="572"/>
      <c r="F116" s="572"/>
    </row>
    <row r="117" spans="1:6" s="74" customFormat="1" x14ac:dyDescent="0.25">
      <c r="A117" s="569"/>
      <c r="B117" s="569"/>
      <c r="C117" s="570"/>
      <c r="D117" s="571"/>
      <c r="E117" s="572"/>
      <c r="F117" s="572"/>
    </row>
    <row r="118" spans="1:6" s="74" customFormat="1" x14ac:dyDescent="0.25">
      <c r="A118" s="569"/>
      <c r="B118" s="569"/>
      <c r="C118" s="570"/>
      <c r="D118" s="571"/>
      <c r="E118" s="572"/>
      <c r="F118" s="572"/>
    </row>
    <row r="119" spans="1:6" s="74" customFormat="1" x14ac:dyDescent="0.25">
      <c r="A119" s="569"/>
      <c r="B119" s="569"/>
      <c r="C119" s="570"/>
      <c r="D119" s="571"/>
      <c r="E119" s="572"/>
      <c r="F119" s="572"/>
    </row>
    <row r="120" spans="1:6" s="74" customFormat="1" x14ac:dyDescent="0.25">
      <c r="A120" s="569"/>
      <c r="B120" s="569"/>
      <c r="C120" s="570"/>
      <c r="D120" s="571"/>
      <c r="E120" s="572"/>
      <c r="F120" s="572"/>
    </row>
    <row r="121" spans="1:6" s="74" customFormat="1" x14ac:dyDescent="0.25">
      <c r="A121" s="569"/>
      <c r="B121" s="569"/>
      <c r="C121" s="570"/>
      <c r="D121" s="571"/>
      <c r="E121" s="572"/>
      <c r="F121" s="572"/>
    </row>
    <row r="122" spans="1:6" s="74" customFormat="1" x14ac:dyDescent="0.25">
      <c r="A122" s="569"/>
      <c r="B122" s="569"/>
      <c r="C122" s="570"/>
      <c r="D122" s="571"/>
      <c r="E122" s="572"/>
      <c r="F122" s="572"/>
    </row>
    <row r="123" spans="1:6" s="74" customFormat="1" x14ac:dyDescent="0.25">
      <c r="A123" s="569"/>
      <c r="B123" s="569"/>
      <c r="C123" s="570"/>
      <c r="D123" s="571"/>
      <c r="E123" s="572"/>
      <c r="F123" s="572"/>
    </row>
    <row r="124" spans="1:6" s="74" customFormat="1" x14ac:dyDescent="0.25">
      <c r="A124" s="569"/>
      <c r="B124" s="569"/>
      <c r="C124" s="570"/>
      <c r="D124" s="571"/>
      <c r="E124" s="572"/>
      <c r="F124" s="572"/>
    </row>
    <row r="125" spans="1:6" s="74" customFormat="1" x14ac:dyDescent="0.25">
      <c r="A125" s="569"/>
      <c r="B125" s="569"/>
      <c r="C125" s="570"/>
      <c r="D125" s="571"/>
      <c r="E125" s="572"/>
      <c r="F125" s="572"/>
    </row>
    <row r="126" spans="1:6" s="74" customFormat="1" x14ac:dyDescent="0.25">
      <c r="A126" s="569"/>
      <c r="B126" s="569"/>
      <c r="C126" s="570"/>
      <c r="D126" s="571"/>
      <c r="E126" s="572"/>
      <c r="F126" s="572"/>
    </row>
    <row r="127" spans="1:6" s="74" customFormat="1" x14ac:dyDescent="0.25">
      <c r="A127" s="569"/>
      <c r="B127" s="569"/>
      <c r="C127" s="570"/>
      <c r="D127" s="571"/>
      <c r="E127" s="572"/>
      <c r="F127" s="572"/>
    </row>
    <row r="128" spans="1:6" s="74" customFormat="1" x14ac:dyDescent="0.25">
      <c r="A128" s="569"/>
      <c r="B128" s="569"/>
      <c r="C128" s="570"/>
      <c r="D128" s="571"/>
      <c r="E128" s="572"/>
      <c r="F128" s="572"/>
    </row>
    <row r="129" spans="1:6" s="74" customFormat="1" x14ac:dyDescent="0.25">
      <c r="A129" s="569"/>
      <c r="B129" s="569"/>
      <c r="C129" s="570"/>
      <c r="D129" s="571"/>
      <c r="E129" s="572"/>
      <c r="F129" s="572"/>
    </row>
    <row r="130" spans="1:6" s="74" customFormat="1" x14ac:dyDescent="0.25">
      <c r="A130" s="569"/>
      <c r="B130" s="569"/>
      <c r="C130" s="570"/>
      <c r="D130" s="571"/>
      <c r="E130" s="572"/>
      <c r="F130" s="572"/>
    </row>
    <row r="131" spans="1:6" s="74" customFormat="1" x14ac:dyDescent="0.25">
      <c r="A131" s="569"/>
      <c r="B131" s="569"/>
      <c r="C131" s="570"/>
      <c r="D131" s="571"/>
      <c r="E131" s="572"/>
      <c r="F131" s="572"/>
    </row>
    <row r="132" spans="1:6" s="74" customFormat="1" x14ac:dyDescent="0.25">
      <c r="A132" s="569"/>
      <c r="B132" s="569"/>
      <c r="C132" s="570"/>
      <c r="D132" s="571"/>
      <c r="E132" s="572"/>
      <c r="F132" s="572"/>
    </row>
    <row r="133" spans="1:6" s="74" customFormat="1" x14ac:dyDescent="0.25">
      <c r="A133" s="569"/>
      <c r="B133" s="569"/>
      <c r="C133" s="570"/>
      <c r="D133" s="571"/>
      <c r="E133" s="572"/>
      <c r="F133" s="572"/>
    </row>
    <row r="134" spans="1:6" s="74" customFormat="1" x14ac:dyDescent="0.25">
      <c r="A134" s="569"/>
      <c r="B134" s="569"/>
      <c r="C134" s="570"/>
      <c r="D134" s="571"/>
      <c r="E134" s="572"/>
      <c r="F134" s="572"/>
    </row>
    <row r="135" spans="1:6" s="74" customFormat="1" x14ac:dyDescent="0.25">
      <c r="A135" s="569"/>
      <c r="B135" s="569"/>
      <c r="C135" s="570"/>
      <c r="D135" s="571"/>
      <c r="E135" s="572"/>
      <c r="F135" s="572"/>
    </row>
    <row r="136" spans="1:6" s="74" customFormat="1" x14ac:dyDescent="0.25">
      <c r="A136" s="569"/>
      <c r="B136" s="569"/>
      <c r="C136" s="570"/>
      <c r="D136" s="571"/>
      <c r="E136" s="572"/>
      <c r="F136" s="572"/>
    </row>
    <row r="137" spans="1:6" s="74" customFormat="1" x14ac:dyDescent="0.25">
      <c r="A137" s="569"/>
      <c r="B137" s="569"/>
      <c r="C137" s="570"/>
      <c r="D137" s="571"/>
      <c r="E137" s="572"/>
      <c r="F137" s="572"/>
    </row>
    <row r="138" spans="1:6" s="74" customFormat="1" x14ac:dyDescent="0.25">
      <c r="A138" s="569"/>
      <c r="B138" s="569"/>
      <c r="C138" s="570"/>
      <c r="D138" s="571"/>
      <c r="E138" s="572"/>
      <c r="F138" s="572"/>
    </row>
    <row r="139" spans="1:6" s="74" customFormat="1" x14ac:dyDescent="0.25">
      <c r="A139" s="569"/>
      <c r="B139" s="569"/>
      <c r="C139" s="570"/>
      <c r="D139" s="571"/>
      <c r="E139" s="572"/>
      <c r="F139" s="572"/>
    </row>
    <row r="140" spans="1:6" s="74" customFormat="1" x14ac:dyDescent="0.25">
      <c r="A140" s="569"/>
      <c r="B140" s="569"/>
      <c r="C140" s="570"/>
      <c r="D140" s="571"/>
      <c r="E140" s="572"/>
      <c r="F140" s="572"/>
    </row>
    <row r="141" spans="1:6" s="74" customFormat="1" x14ac:dyDescent="0.25">
      <c r="A141" s="569"/>
      <c r="B141" s="569"/>
      <c r="C141" s="570"/>
      <c r="D141" s="571"/>
      <c r="E141" s="572"/>
      <c r="F141" s="572"/>
    </row>
    <row r="142" spans="1:6" s="74" customFormat="1" x14ac:dyDescent="0.25">
      <c r="A142" s="569"/>
      <c r="B142" s="569"/>
      <c r="C142" s="570"/>
      <c r="D142" s="571"/>
      <c r="E142" s="572"/>
      <c r="F142" s="572"/>
    </row>
    <row r="143" spans="1:6" s="74" customFormat="1" x14ac:dyDescent="0.25">
      <c r="A143" s="569"/>
      <c r="B143" s="569"/>
      <c r="C143" s="570"/>
      <c r="D143" s="571"/>
      <c r="E143" s="572"/>
      <c r="F143" s="572"/>
    </row>
    <row r="144" spans="1:6" s="74" customFormat="1" x14ac:dyDescent="0.25">
      <c r="A144" s="569"/>
      <c r="B144" s="569"/>
      <c r="C144" s="570"/>
      <c r="D144" s="571"/>
      <c r="E144" s="572"/>
      <c r="F144" s="572"/>
    </row>
    <row r="145" spans="1:6" s="74" customFormat="1" x14ac:dyDescent="0.25">
      <c r="A145" s="569"/>
      <c r="B145" s="569"/>
      <c r="C145" s="570"/>
      <c r="D145" s="571"/>
      <c r="E145" s="572"/>
      <c r="F145" s="572"/>
    </row>
    <row r="146" spans="1:6" s="74" customFormat="1" x14ac:dyDescent="0.25">
      <c r="A146" s="569"/>
      <c r="B146" s="569"/>
      <c r="C146" s="570"/>
      <c r="D146" s="571"/>
      <c r="E146" s="572"/>
      <c r="F146" s="572"/>
    </row>
    <row r="147" spans="1:6" s="74" customFormat="1" x14ac:dyDescent="0.25">
      <c r="A147" s="569"/>
      <c r="B147" s="569"/>
      <c r="C147" s="570"/>
      <c r="D147" s="571"/>
      <c r="E147" s="572"/>
      <c r="F147" s="572"/>
    </row>
    <row r="148" spans="1:6" s="74" customFormat="1" x14ac:dyDescent="0.25">
      <c r="A148" s="569"/>
      <c r="B148" s="569"/>
      <c r="C148" s="570"/>
      <c r="D148" s="571"/>
      <c r="E148" s="572"/>
      <c r="F148" s="572"/>
    </row>
    <row r="149" spans="1:6" s="74" customFormat="1" x14ac:dyDescent="0.25">
      <c r="A149" s="569"/>
      <c r="B149" s="569"/>
      <c r="C149" s="570"/>
      <c r="D149" s="571"/>
      <c r="E149" s="572"/>
      <c r="F149" s="572"/>
    </row>
    <row r="150" spans="1:6" s="74" customFormat="1" x14ac:dyDescent="0.25">
      <c r="A150" s="569"/>
      <c r="B150" s="569"/>
      <c r="C150" s="570"/>
      <c r="D150" s="571"/>
      <c r="E150" s="572"/>
      <c r="F150" s="572"/>
    </row>
    <row r="151" spans="1:6" s="74" customFormat="1" x14ac:dyDescent="0.25">
      <c r="A151" s="569"/>
      <c r="B151" s="569"/>
      <c r="C151" s="570"/>
      <c r="D151" s="571"/>
      <c r="E151" s="572"/>
      <c r="F151" s="572"/>
    </row>
    <row r="152" spans="1:6" s="74" customFormat="1" x14ac:dyDescent="0.25">
      <c r="A152" s="569"/>
      <c r="B152" s="569"/>
      <c r="C152" s="570"/>
      <c r="D152" s="571"/>
      <c r="E152" s="572"/>
      <c r="F152" s="572"/>
    </row>
    <row r="153" spans="1:6" s="74" customFormat="1" x14ac:dyDescent="0.25">
      <c r="A153" s="569"/>
      <c r="B153" s="569"/>
      <c r="C153" s="570"/>
      <c r="D153" s="571"/>
      <c r="E153" s="572"/>
      <c r="F153" s="572"/>
    </row>
    <row r="154" spans="1:6" s="74" customFormat="1" x14ac:dyDescent="0.25">
      <c r="A154" s="569"/>
      <c r="B154" s="569"/>
      <c r="C154" s="570"/>
      <c r="D154" s="571"/>
      <c r="E154" s="572"/>
      <c r="F154" s="572"/>
    </row>
    <row r="155" spans="1:6" s="74" customFormat="1" x14ac:dyDescent="0.25">
      <c r="A155" s="569"/>
      <c r="B155" s="569"/>
      <c r="C155" s="570"/>
      <c r="D155" s="571"/>
      <c r="E155" s="572"/>
      <c r="F155" s="572"/>
    </row>
    <row r="156" spans="1:6" s="74" customFormat="1" x14ac:dyDescent="0.25">
      <c r="A156" s="569"/>
      <c r="B156" s="569"/>
      <c r="C156" s="570"/>
      <c r="D156" s="571"/>
      <c r="E156" s="572"/>
      <c r="F156" s="572"/>
    </row>
    <row r="157" spans="1:6" s="74" customFormat="1" x14ac:dyDescent="0.25">
      <c r="A157" s="569"/>
      <c r="B157" s="569"/>
      <c r="C157" s="570"/>
      <c r="D157" s="571"/>
      <c r="E157" s="572"/>
      <c r="F157" s="572"/>
    </row>
    <row r="158" spans="1:6" s="74" customFormat="1" x14ac:dyDescent="0.25">
      <c r="A158" s="569"/>
      <c r="B158" s="569"/>
      <c r="C158" s="570"/>
      <c r="D158" s="571"/>
      <c r="E158" s="572"/>
      <c r="F158" s="572"/>
    </row>
    <row r="159" spans="1:6" s="74" customFormat="1" x14ac:dyDescent="0.25">
      <c r="A159" s="569"/>
      <c r="B159" s="569"/>
      <c r="C159" s="570"/>
      <c r="D159" s="571"/>
      <c r="E159" s="572"/>
      <c r="F159" s="572"/>
    </row>
    <row r="160" spans="1:6" s="74" customFormat="1" x14ac:dyDescent="0.25">
      <c r="A160" s="569"/>
      <c r="B160" s="569"/>
      <c r="C160" s="570"/>
      <c r="D160" s="571"/>
      <c r="E160" s="572"/>
      <c r="F160" s="572"/>
    </row>
    <row r="161" spans="1:6" s="74" customFormat="1" x14ac:dyDescent="0.25">
      <c r="A161" s="569"/>
      <c r="B161" s="569"/>
      <c r="C161" s="570"/>
      <c r="D161" s="571"/>
      <c r="E161" s="572"/>
      <c r="F161" s="572"/>
    </row>
    <row r="162" spans="1:6" s="74" customFormat="1" x14ac:dyDescent="0.25">
      <c r="A162" s="569"/>
      <c r="B162" s="569"/>
      <c r="C162" s="570"/>
      <c r="D162" s="571"/>
      <c r="E162" s="572"/>
      <c r="F162" s="572"/>
    </row>
    <row r="163" spans="1:6" s="74" customFormat="1" x14ac:dyDescent="0.25">
      <c r="A163" s="569"/>
      <c r="B163" s="569"/>
      <c r="C163" s="570"/>
      <c r="D163" s="571"/>
      <c r="E163" s="572"/>
      <c r="F163" s="572"/>
    </row>
    <row r="164" spans="1:6" s="74" customFormat="1" x14ac:dyDescent="0.25">
      <c r="A164" s="569"/>
      <c r="B164" s="569"/>
      <c r="C164" s="570"/>
      <c r="D164" s="571"/>
      <c r="E164" s="572"/>
      <c r="F164" s="572"/>
    </row>
    <row r="165" spans="1:6" s="74" customFormat="1" x14ac:dyDescent="0.25">
      <c r="A165" s="569"/>
      <c r="B165" s="569"/>
      <c r="C165" s="570"/>
      <c r="D165" s="571"/>
      <c r="E165" s="572"/>
      <c r="F165" s="572"/>
    </row>
    <row r="166" spans="1:6" s="74" customFormat="1" x14ac:dyDescent="0.25">
      <c r="A166" s="569"/>
      <c r="B166" s="569"/>
      <c r="C166" s="570"/>
      <c r="D166" s="571"/>
      <c r="E166" s="572"/>
      <c r="F166" s="572"/>
    </row>
    <row r="167" spans="1:6" s="74" customFormat="1" x14ac:dyDescent="0.25">
      <c r="A167" s="569"/>
      <c r="B167" s="569"/>
      <c r="C167" s="570"/>
      <c r="D167" s="571"/>
      <c r="E167" s="572"/>
      <c r="F167" s="572"/>
    </row>
    <row r="168" spans="1:6" s="74" customFormat="1" x14ac:dyDescent="0.25">
      <c r="A168" s="569"/>
      <c r="B168" s="569"/>
      <c r="C168" s="570"/>
      <c r="D168" s="571"/>
      <c r="E168" s="572"/>
      <c r="F168" s="572"/>
    </row>
    <row r="169" spans="1:6" s="74" customFormat="1" x14ac:dyDescent="0.25">
      <c r="A169" s="569"/>
      <c r="B169" s="569"/>
      <c r="C169" s="570"/>
      <c r="D169" s="571"/>
      <c r="E169" s="572"/>
      <c r="F169" s="572"/>
    </row>
    <row r="170" spans="1:6" s="74" customFormat="1" x14ac:dyDescent="0.25">
      <c r="A170" s="569"/>
      <c r="B170" s="569"/>
      <c r="C170" s="570"/>
      <c r="D170" s="571"/>
      <c r="E170" s="572"/>
      <c r="F170" s="572"/>
    </row>
    <row r="171" spans="1:6" s="74" customFormat="1" x14ac:dyDescent="0.25">
      <c r="A171" s="569"/>
      <c r="B171" s="569"/>
      <c r="C171" s="570"/>
      <c r="D171" s="571"/>
      <c r="E171" s="572"/>
      <c r="F171" s="572"/>
    </row>
    <row r="172" spans="1:6" s="74" customFormat="1" x14ac:dyDescent="0.25">
      <c r="A172" s="569"/>
      <c r="B172" s="569"/>
      <c r="C172" s="570"/>
      <c r="D172" s="571"/>
      <c r="E172" s="572"/>
      <c r="F172" s="572"/>
    </row>
    <row r="173" spans="1:6" s="74" customFormat="1" x14ac:dyDescent="0.25">
      <c r="A173" s="569"/>
      <c r="B173" s="569"/>
      <c r="C173" s="570"/>
      <c r="D173" s="571"/>
      <c r="E173" s="572"/>
      <c r="F173" s="572"/>
    </row>
    <row r="174" spans="1:6" s="74" customFormat="1" x14ac:dyDescent="0.25">
      <c r="A174" s="569"/>
      <c r="B174" s="569"/>
      <c r="C174" s="570"/>
      <c r="D174" s="571"/>
      <c r="E174" s="572"/>
      <c r="F174" s="572"/>
    </row>
    <row r="175" spans="1:6" s="74" customFormat="1" x14ac:dyDescent="0.25">
      <c r="A175" s="569"/>
      <c r="B175" s="569"/>
      <c r="C175" s="570"/>
      <c r="D175" s="571"/>
      <c r="E175" s="572"/>
      <c r="F175" s="572"/>
    </row>
    <row r="176" spans="1:6" s="74" customFormat="1" x14ac:dyDescent="0.25">
      <c r="A176" s="569"/>
      <c r="B176" s="569"/>
      <c r="C176" s="570"/>
      <c r="D176" s="571"/>
      <c r="E176" s="572"/>
      <c r="F176" s="572"/>
    </row>
    <row r="177" spans="1:6" s="74" customFormat="1" x14ac:dyDescent="0.25">
      <c r="A177" s="569"/>
      <c r="B177" s="569"/>
      <c r="C177" s="570"/>
      <c r="D177" s="571"/>
      <c r="E177" s="572"/>
      <c r="F177" s="572"/>
    </row>
    <row r="178" spans="1:6" s="74" customFormat="1" x14ac:dyDescent="0.25">
      <c r="A178" s="569"/>
      <c r="B178" s="569"/>
      <c r="C178" s="570"/>
      <c r="D178" s="571"/>
      <c r="E178" s="572"/>
      <c r="F178" s="572"/>
    </row>
    <row r="179" spans="1:6" s="74" customFormat="1" x14ac:dyDescent="0.25">
      <c r="A179" s="569"/>
      <c r="B179" s="569"/>
      <c r="C179" s="570"/>
      <c r="D179" s="571"/>
      <c r="E179" s="572"/>
      <c r="F179" s="572"/>
    </row>
    <row r="180" spans="1:6" s="74" customFormat="1" x14ac:dyDescent="0.25">
      <c r="A180" s="569"/>
      <c r="B180" s="569"/>
      <c r="C180" s="570"/>
      <c r="D180" s="571"/>
      <c r="E180" s="572"/>
      <c r="F180" s="572"/>
    </row>
    <row r="181" spans="1:6" s="74" customFormat="1" x14ac:dyDescent="0.25">
      <c r="A181" s="569"/>
      <c r="B181" s="569"/>
      <c r="C181" s="570"/>
      <c r="D181" s="571"/>
      <c r="E181" s="572"/>
      <c r="F181" s="572"/>
    </row>
    <row r="182" spans="1:6" s="74" customFormat="1" x14ac:dyDescent="0.25">
      <c r="A182" s="569"/>
      <c r="B182" s="569"/>
      <c r="C182" s="570"/>
      <c r="D182" s="571"/>
      <c r="E182" s="572"/>
      <c r="F182" s="572"/>
    </row>
    <row r="183" spans="1:6" s="74" customFormat="1" x14ac:dyDescent="0.25">
      <c r="A183" s="569"/>
      <c r="B183" s="569"/>
      <c r="C183" s="570"/>
      <c r="D183" s="571"/>
      <c r="E183" s="572"/>
      <c r="F183" s="572"/>
    </row>
    <row r="184" spans="1:6" s="74" customFormat="1" x14ac:dyDescent="0.25">
      <c r="A184" s="569"/>
      <c r="B184" s="569"/>
      <c r="C184" s="570"/>
      <c r="D184" s="571"/>
      <c r="E184" s="572"/>
      <c r="F184" s="572"/>
    </row>
    <row r="185" spans="1:6" s="74" customFormat="1" x14ac:dyDescent="0.25">
      <c r="A185" s="569"/>
      <c r="B185" s="569"/>
      <c r="C185" s="570"/>
      <c r="D185" s="571"/>
      <c r="E185" s="572"/>
      <c r="F185" s="572"/>
    </row>
    <row r="186" spans="1:6" s="74" customFormat="1" x14ac:dyDescent="0.25">
      <c r="A186" s="569"/>
      <c r="B186" s="569"/>
      <c r="C186" s="570"/>
      <c r="D186" s="571"/>
      <c r="E186" s="572"/>
      <c r="F186" s="572"/>
    </row>
    <row r="187" spans="1:6" s="74" customFormat="1" x14ac:dyDescent="0.25">
      <c r="A187" s="569"/>
      <c r="B187" s="569"/>
      <c r="C187" s="570"/>
      <c r="D187" s="571"/>
      <c r="E187" s="572"/>
      <c r="F187" s="572"/>
    </row>
    <row r="188" spans="1:6" s="74" customFormat="1" x14ac:dyDescent="0.25">
      <c r="A188" s="569"/>
      <c r="B188" s="569"/>
      <c r="C188" s="570"/>
      <c r="D188" s="571"/>
      <c r="E188" s="572"/>
      <c r="F188" s="572"/>
    </row>
    <row r="189" spans="1:6" s="74" customFormat="1" x14ac:dyDescent="0.25">
      <c r="A189" s="569"/>
      <c r="B189" s="569"/>
      <c r="C189" s="570"/>
      <c r="D189" s="571"/>
      <c r="E189" s="572"/>
      <c r="F189" s="572"/>
    </row>
    <row r="190" spans="1:6" s="74" customFormat="1" x14ac:dyDescent="0.25">
      <c r="A190" s="569"/>
      <c r="B190" s="569"/>
      <c r="C190" s="570"/>
      <c r="D190" s="571"/>
      <c r="E190" s="572"/>
      <c r="F190" s="572"/>
    </row>
    <row r="191" spans="1:6" s="74" customFormat="1" x14ac:dyDescent="0.25">
      <c r="A191" s="569"/>
      <c r="B191" s="569"/>
      <c r="C191" s="570"/>
      <c r="D191" s="571"/>
      <c r="E191" s="572"/>
      <c r="F191" s="572"/>
    </row>
    <row r="192" spans="1:6" s="74" customFormat="1" x14ac:dyDescent="0.25">
      <c r="A192" s="569"/>
      <c r="B192" s="569"/>
      <c r="C192" s="570"/>
      <c r="D192" s="571"/>
      <c r="E192" s="572"/>
      <c r="F192" s="572"/>
    </row>
    <row r="193" spans="1:6" s="74" customFormat="1" x14ac:dyDescent="0.25">
      <c r="A193" s="569"/>
      <c r="B193" s="569"/>
      <c r="C193" s="570"/>
      <c r="D193" s="571"/>
      <c r="E193" s="572"/>
      <c r="F193" s="572"/>
    </row>
    <row r="194" spans="1:6" s="74" customFormat="1" x14ac:dyDescent="0.25">
      <c r="A194" s="569"/>
      <c r="B194" s="569"/>
      <c r="C194" s="570"/>
      <c r="D194" s="571"/>
      <c r="E194" s="572"/>
      <c r="F194" s="572"/>
    </row>
    <row r="195" spans="1:6" s="74" customFormat="1" x14ac:dyDescent="0.25">
      <c r="A195" s="569"/>
      <c r="B195" s="569"/>
      <c r="C195" s="570"/>
      <c r="D195" s="571"/>
      <c r="E195" s="572"/>
      <c r="F195" s="572"/>
    </row>
    <row r="196" spans="1:6" s="74" customFormat="1" x14ac:dyDescent="0.25">
      <c r="A196" s="569"/>
      <c r="B196" s="569"/>
      <c r="C196" s="570"/>
      <c r="D196" s="571"/>
      <c r="E196" s="572"/>
      <c r="F196" s="572"/>
    </row>
    <row r="197" spans="1:6" s="74" customFormat="1" x14ac:dyDescent="0.25">
      <c r="A197" s="569"/>
      <c r="B197" s="569"/>
      <c r="C197" s="570"/>
      <c r="D197" s="571"/>
      <c r="E197" s="572"/>
      <c r="F197" s="572"/>
    </row>
    <row r="198" spans="1:6" s="74" customFormat="1" x14ac:dyDescent="0.25">
      <c r="A198" s="569"/>
      <c r="B198" s="569"/>
      <c r="C198" s="570"/>
      <c r="D198" s="571"/>
      <c r="E198" s="572"/>
      <c r="F198" s="572"/>
    </row>
    <row r="199" spans="1:6" s="74" customFormat="1" x14ac:dyDescent="0.25">
      <c r="A199" s="569"/>
      <c r="B199" s="569"/>
      <c r="C199" s="570"/>
      <c r="D199" s="571"/>
      <c r="E199" s="572"/>
      <c r="F199" s="572"/>
    </row>
    <row r="200" spans="1:6" s="74" customFormat="1" x14ac:dyDescent="0.25">
      <c r="A200" s="569"/>
      <c r="B200" s="569"/>
      <c r="C200" s="570"/>
      <c r="D200" s="571"/>
      <c r="E200" s="572"/>
      <c r="F200" s="572"/>
    </row>
    <row r="201" spans="1:6" s="74" customFormat="1" x14ac:dyDescent="0.25">
      <c r="A201" s="569"/>
      <c r="B201" s="569"/>
      <c r="C201" s="570"/>
      <c r="D201" s="571"/>
      <c r="E201" s="572"/>
      <c r="F201" s="572"/>
    </row>
    <row r="202" spans="1:6" s="74" customFormat="1" x14ac:dyDescent="0.25">
      <c r="A202" s="569"/>
      <c r="B202" s="569"/>
      <c r="C202" s="570"/>
      <c r="D202" s="571"/>
      <c r="E202" s="572"/>
      <c r="F202" s="572"/>
    </row>
    <row r="203" spans="1:6" s="74" customFormat="1" x14ac:dyDescent="0.25">
      <c r="A203" s="569"/>
      <c r="B203" s="569"/>
      <c r="C203" s="570"/>
      <c r="D203" s="571"/>
      <c r="E203" s="572"/>
      <c r="F203" s="572"/>
    </row>
    <row r="204" spans="1:6" s="74" customFormat="1" x14ac:dyDescent="0.25">
      <c r="A204" s="569"/>
      <c r="B204" s="569"/>
      <c r="C204" s="570"/>
      <c r="D204" s="571"/>
      <c r="E204" s="572"/>
      <c r="F204" s="572"/>
    </row>
    <row r="205" spans="1:6" s="74" customFormat="1" x14ac:dyDescent="0.25">
      <c r="A205" s="569"/>
      <c r="B205" s="569"/>
      <c r="C205" s="570"/>
      <c r="D205" s="571"/>
      <c r="E205" s="572"/>
      <c r="F205" s="572"/>
    </row>
    <row r="206" spans="1:6" s="74" customFormat="1" x14ac:dyDescent="0.25">
      <c r="A206" s="72"/>
      <c r="B206" s="72"/>
      <c r="C206" s="72"/>
      <c r="D206" s="72"/>
      <c r="E206" s="72"/>
      <c r="F206" s="72"/>
    </row>
    <row r="207" spans="1:6" s="74" customFormat="1" x14ac:dyDescent="0.25">
      <c r="A207" s="72"/>
      <c r="B207" s="72"/>
      <c r="C207" s="72"/>
      <c r="D207" s="72"/>
      <c r="E207" s="72"/>
      <c r="F207" s="72"/>
    </row>
    <row r="208" spans="1:6" s="74" customFormat="1" x14ac:dyDescent="0.25">
      <c r="A208" s="72"/>
      <c r="B208" s="72"/>
      <c r="C208" s="72"/>
      <c r="D208" s="72"/>
      <c r="E208" s="72"/>
      <c r="F208" s="72"/>
    </row>
    <row r="209" spans="1:6" s="74" customFormat="1" x14ac:dyDescent="0.25">
      <c r="A209" s="72"/>
      <c r="B209" s="72"/>
      <c r="C209" s="72"/>
      <c r="D209" s="72"/>
      <c r="E209" s="72"/>
      <c r="F209" s="72"/>
    </row>
    <row r="210" spans="1:6" s="74" customFormat="1" x14ac:dyDescent="0.25">
      <c r="A210" s="72"/>
      <c r="B210" s="72"/>
      <c r="C210" s="72"/>
      <c r="D210" s="72"/>
      <c r="E210" s="72"/>
      <c r="F210" s="72"/>
    </row>
  </sheetData>
  <conditionalFormatting sqref="E4:F205">
    <cfRule type="cellIs" dxfId="1" priority="1" stopIfTrue="1" operator="lessThan">
      <formula>0</formula>
    </cfRule>
    <cfRule type="cellIs" dxfId="0" priority="2" stopIfTrue="1" operator="greaterThan">
      <formula>5000</formula>
    </cfRule>
  </conditionalFormatting>
  <hyperlinks>
    <hyperlink ref="A1" location="CONTENT!A1" display="CONTENT!A1" xr:uid="{1CEEA1A0-4DFF-4624-8B7A-B67994D31802}"/>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9F080-A424-4654-87A0-C02936246F82}">
  <sheetPr codeName="Sheet2">
    <tabColor theme="0" tint="-0.499984740745262"/>
  </sheetPr>
  <dimension ref="A1:S49"/>
  <sheetViews>
    <sheetView zoomScaleNormal="100" workbookViewId="0"/>
  </sheetViews>
  <sheetFormatPr defaultRowHeight="15" x14ac:dyDescent="0.25"/>
  <cols>
    <col min="2" max="2" width="11.7109375" customWidth="1"/>
  </cols>
  <sheetData>
    <row r="1" spans="1:19" s="139" customFormat="1" ht="30" customHeight="1" thickBot="1" x14ac:dyDescent="0.4">
      <c r="A1" s="140" t="str" cm="1">
        <f t="array" aca="1" ref="A1" ca="1">MID(CELL("filename",A1),FIND("]",CELL("filename",A1))+1,255)</f>
        <v>Data</v>
      </c>
      <c r="B1" s="138"/>
      <c r="C1" s="138"/>
      <c r="D1" s="138"/>
      <c r="E1" s="138"/>
      <c r="F1" s="138"/>
      <c r="G1" s="138"/>
      <c r="H1" s="138"/>
      <c r="I1" s="138"/>
      <c r="J1" s="138"/>
      <c r="K1" s="138"/>
      <c r="L1" s="138"/>
    </row>
    <row r="2" spans="1:19" s="139" customFormat="1" ht="21" x14ac:dyDescent="0.35"/>
    <row r="3" spans="1:19" s="139" customFormat="1" ht="21" x14ac:dyDescent="0.35"/>
    <row r="4" spans="1:19" ht="23.25" x14ac:dyDescent="0.35">
      <c r="A4" s="33" t="s">
        <v>178</v>
      </c>
    </row>
    <row r="5" spans="1:19" ht="15.75" thickBot="1" x14ac:dyDescent="0.3"/>
    <row r="6" spans="1:19" ht="30.75" thickBot="1" x14ac:dyDescent="0.3">
      <c r="B6" s="16" t="s">
        <v>106</v>
      </c>
      <c r="C6" s="17" t="s">
        <v>150</v>
      </c>
      <c r="D6" s="17" t="s">
        <v>151</v>
      </c>
      <c r="E6" s="17" t="s">
        <v>152</v>
      </c>
      <c r="F6" s="18" t="s">
        <v>165</v>
      </c>
      <c r="G6" s="19" t="s">
        <v>154</v>
      </c>
      <c r="H6" s="17" t="s">
        <v>155</v>
      </c>
      <c r="I6" s="17" t="s">
        <v>156</v>
      </c>
      <c r="J6" s="18" t="s">
        <v>157</v>
      </c>
      <c r="K6" s="19" t="s">
        <v>158</v>
      </c>
      <c r="L6" s="17" t="s">
        <v>159</v>
      </c>
      <c r="M6" s="17" t="s">
        <v>160</v>
      </c>
      <c r="N6" s="18" t="s">
        <v>166</v>
      </c>
      <c r="O6" s="19" t="s">
        <v>161</v>
      </c>
      <c r="P6" s="17" t="s">
        <v>162</v>
      </c>
      <c r="Q6" s="17" t="s">
        <v>163</v>
      </c>
      <c r="R6" s="18" t="s">
        <v>167</v>
      </c>
      <c r="S6" s="20" t="s">
        <v>164</v>
      </c>
    </row>
    <row r="7" spans="1:19" x14ac:dyDescent="0.25">
      <c r="B7" s="25" t="s">
        <v>140</v>
      </c>
      <c r="C7" s="26">
        <v>87</v>
      </c>
      <c r="D7" s="26">
        <v>91</v>
      </c>
      <c r="E7" s="26">
        <v>95</v>
      </c>
      <c r="F7" s="27">
        <f t="shared" ref="F7:F16" si="0">SUM(C7:E7)</f>
        <v>273</v>
      </c>
      <c r="G7" s="28"/>
      <c r="H7" s="26">
        <v>84</v>
      </c>
      <c r="I7" s="26">
        <v>86</v>
      </c>
      <c r="J7" s="27">
        <f t="shared" ref="J7:J16" si="1">SUM(G7:I7)</f>
        <v>170</v>
      </c>
      <c r="K7" s="28">
        <v>59</v>
      </c>
      <c r="L7" s="26">
        <v>81</v>
      </c>
      <c r="M7" s="26">
        <v>66</v>
      </c>
      <c r="N7" s="27">
        <f t="shared" ref="N7:N16" si="2">SUM(K7:M7)</f>
        <v>206</v>
      </c>
      <c r="O7" s="28">
        <v>71</v>
      </c>
      <c r="P7" s="26">
        <v>59</v>
      </c>
      <c r="Q7" s="26">
        <v>89</v>
      </c>
      <c r="R7" s="27">
        <f t="shared" ref="R7:R16" si="3">SUM(O7:Q7)</f>
        <v>219</v>
      </c>
      <c r="S7" s="29">
        <f t="shared" ref="S7:S16" si="4">SUM(R7,N7,J7,F7)</f>
        <v>868</v>
      </c>
    </row>
    <row r="8" spans="1:19" x14ac:dyDescent="0.25">
      <c r="B8" s="10" t="s">
        <v>141</v>
      </c>
      <c r="C8" s="11">
        <v>67</v>
      </c>
      <c r="D8" s="11">
        <v>99</v>
      </c>
      <c r="E8" s="11">
        <v>92</v>
      </c>
      <c r="F8" s="12">
        <f t="shared" si="0"/>
        <v>258</v>
      </c>
      <c r="G8" s="15">
        <v>80</v>
      </c>
      <c r="H8" s="11">
        <v>99</v>
      </c>
      <c r="I8" s="11">
        <v>79</v>
      </c>
      <c r="J8" s="12">
        <f t="shared" si="1"/>
        <v>258</v>
      </c>
      <c r="K8" s="15">
        <v>71</v>
      </c>
      <c r="L8" s="11">
        <v>74</v>
      </c>
      <c r="M8" s="11">
        <v>74</v>
      </c>
      <c r="N8" s="12">
        <f t="shared" si="2"/>
        <v>219</v>
      </c>
      <c r="O8" s="15">
        <v>75</v>
      </c>
      <c r="P8" s="11">
        <v>68</v>
      </c>
      <c r="Q8" s="11">
        <v>93</v>
      </c>
      <c r="R8" s="12">
        <f t="shared" si="3"/>
        <v>236</v>
      </c>
      <c r="S8" s="9">
        <f t="shared" si="4"/>
        <v>971</v>
      </c>
    </row>
    <row r="9" spans="1:19" x14ac:dyDescent="0.25">
      <c r="B9" s="10" t="s">
        <v>142</v>
      </c>
      <c r="C9" s="11">
        <v>88</v>
      </c>
      <c r="D9" s="11">
        <v>55</v>
      </c>
      <c r="E9" s="11">
        <v>83</v>
      </c>
      <c r="F9" s="12">
        <f t="shared" si="0"/>
        <v>226</v>
      </c>
      <c r="G9" s="15">
        <v>83</v>
      </c>
      <c r="H9" s="11">
        <v>76</v>
      </c>
      <c r="I9" s="11">
        <v>87</v>
      </c>
      <c r="J9" s="12">
        <f t="shared" si="1"/>
        <v>246</v>
      </c>
      <c r="K9" s="15">
        <v>86</v>
      </c>
      <c r="L9" s="11">
        <v>96</v>
      </c>
      <c r="M9" s="11">
        <v>65</v>
      </c>
      <c r="N9" s="12">
        <f t="shared" si="2"/>
        <v>247</v>
      </c>
      <c r="O9" s="15">
        <v>65</v>
      </c>
      <c r="P9" s="11">
        <v>99</v>
      </c>
      <c r="Q9" s="11">
        <v>93</v>
      </c>
      <c r="R9" s="12">
        <f t="shared" si="3"/>
        <v>257</v>
      </c>
      <c r="S9" s="9">
        <f t="shared" si="4"/>
        <v>976</v>
      </c>
    </row>
    <row r="10" spans="1:19" x14ac:dyDescent="0.25">
      <c r="B10" s="10" t="s">
        <v>143</v>
      </c>
      <c r="C10" s="11">
        <v>65</v>
      </c>
      <c r="D10" s="11">
        <v>47</v>
      </c>
      <c r="E10" s="11">
        <v>86</v>
      </c>
      <c r="F10" s="12">
        <f t="shared" si="0"/>
        <v>198</v>
      </c>
      <c r="G10" s="15">
        <v>74</v>
      </c>
      <c r="H10" s="11">
        <v>61</v>
      </c>
      <c r="I10" s="11">
        <v>87</v>
      </c>
      <c r="J10" s="12">
        <f t="shared" si="1"/>
        <v>222</v>
      </c>
      <c r="K10" s="15">
        <v>84</v>
      </c>
      <c r="L10" s="11">
        <v>91</v>
      </c>
      <c r="M10" s="11">
        <v>89</v>
      </c>
      <c r="N10" s="12">
        <f t="shared" si="2"/>
        <v>264</v>
      </c>
      <c r="O10" s="15">
        <v>76</v>
      </c>
      <c r="P10" s="11">
        <v>83</v>
      </c>
      <c r="Q10" s="11">
        <v>92</v>
      </c>
      <c r="R10" s="12">
        <f t="shared" si="3"/>
        <v>251</v>
      </c>
      <c r="S10" s="9">
        <f t="shared" si="4"/>
        <v>935</v>
      </c>
    </row>
    <row r="11" spans="1:19" x14ac:dyDescent="0.25">
      <c r="B11" s="10" t="s">
        <v>145</v>
      </c>
      <c r="C11" s="11">
        <v>57</v>
      </c>
      <c r="D11" s="11">
        <v>94</v>
      </c>
      <c r="E11" s="11">
        <v>99</v>
      </c>
      <c r="F11" s="12">
        <f t="shared" si="0"/>
        <v>250</v>
      </c>
      <c r="G11" s="15">
        <v>83</v>
      </c>
      <c r="H11" s="11">
        <v>98</v>
      </c>
      <c r="I11" s="11">
        <v>80</v>
      </c>
      <c r="J11" s="12">
        <f t="shared" si="1"/>
        <v>261</v>
      </c>
      <c r="K11" s="15">
        <v>77</v>
      </c>
      <c r="L11" s="11">
        <v>60</v>
      </c>
      <c r="M11" s="11">
        <v>87</v>
      </c>
      <c r="N11" s="12">
        <f t="shared" si="2"/>
        <v>224</v>
      </c>
      <c r="O11" s="15">
        <v>60</v>
      </c>
      <c r="P11" s="11">
        <v>62</v>
      </c>
      <c r="Q11" s="11">
        <v>92</v>
      </c>
      <c r="R11" s="12">
        <f t="shared" si="3"/>
        <v>214</v>
      </c>
      <c r="S11" s="9">
        <f t="shared" si="4"/>
        <v>949</v>
      </c>
    </row>
    <row r="12" spans="1:19" x14ac:dyDescent="0.25">
      <c r="B12" s="10" t="s">
        <v>146</v>
      </c>
      <c r="C12" s="11">
        <v>92</v>
      </c>
      <c r="D12" s="11">
        <v>91</v>
      </c>
      <c r="E12" s="11">
        <v>59</v>
      </c>
      <c r="F12" s="12">
        <f t="shared" si="0"/>
        <v>242</v>
      </c>
      <c r="G12" s="15">
        <v>68</v>
      </c>
      <c r="H12" s="11">
        <v>94</v>
      </c>
      <c r="I12" s="11">
        <v>91</v>
      </c>
      <c r="J12" s="12">
        <f t="shared" si="1"/>
        <v>253</v>
      </c>
      <c r="K12" s="15">
        <v>64</v>
      </c>
      <c r="L12" s="11">
        <v>72</v>
      </c>
      <c r="M12" s="11">
        <v>57</v>
      </c>
      <c r="N12" s="12">
        <f t="shared" si="2"/>
        <v>193</v>
      </c>
      <c r="O12" s="15">
        <v>61</v>
      </c>
      <c r="P12" s="11">
        <v>56</v>
      </c>
      <c r="Q12" s="11">
        <v>56</v>
      </c>
      <c r="R12" s="12">
        <f t="shared" si="3"/>
        <v>173</v>
      </c>
      <c r="S12" s="9">
        <f t="shared" si="4"/>
        <v>861</v>
      </c>
    </row>
    <row r="13" spans="1:19" x14ac:dyDescent="0.25">
      <c r="B13" s="10" t="s">
        <v>147</v>
      </c>
      <c r="C13" s="11">
        <v>57</v>
      </c>
      <c r="D13" s="11">
        <v>89</v>
      </c>
      <c r="E13" s="11">
        <v>70</v>
      </c>
      <c r="F13" s="12">
        <f t="shared" si="0"/>
        <v>216</v>
      </c>
      <c r="G13" s="15">
        <v>68</v>
      </c>
      <c r="H13" s="11">
        <v>69</v>
      </c>
      <c r="I13" s="11">
        <v>76</v>
      </c>
      <c r="J13" s="12">
        <f t="shared" si="1"/>
        <v>213</v>
      </c>
      <c r="K13" s="15">
        <v>87</v>
      </c>
      <c r="L13" s="11">
        <v>70</v>
      </c>
      <c r="M13" s="11">
        <v>92</v>
      </c>
      <c r="N13" s="12">
        <f t="shared" si="2"/>
        <v>249</v>
      </c>
      <c r="O13" s="15">
        <v>64</v>
      </c>
      <c r="P13" s="11">
        <v>73</v>
      </c>
      <c r="Q13" s="11">
        <v>66</v>
      </c>
      <c r="R13" s="12">
        <f t="shared" si="3"/>
        <v>203</v>
      </c>
      <c r="S13" s="9">
        <f t="shared" si="4"/>
        <v>881</v>
      </c>
    </row>
    <row r="14" spans="1:19" x14ac:dyDescent="0.25">
      <c r="B14" s="10" t="s">
        <v>148</v>
      </c>
      <c r="C14" s="11">
        <v>98</v>
      </c>
      <c r="D14" s="11">
        <v>72</v>
      </c>
      <c r="E14" s="11">
        <v>61</v>
      </c>
      <c r="F14" s="12">
        <f t="shared" si="0"/>
        <v>231</v>
      </c>
      <c r="G14" s="15">
        <v>60</v>
      </c>
      <c r="H14" s="11">
        <v>57</v>
      </c>
      <c r="I14" s="11">
        <v>96</v>
      </c>
      <c r="J14" s="12">
        <f t="shared" si="1"/>
        <v>213</v>
      </c>
      <c r="K14" s="15">
        <v>77</v>
      </c>
      <c r="L14" s="11">
        <v>60</v>
      </c>
      <c r="M14" s="11">
        <v>57</v>
      </c>
      <c r="N14" s="12">
        <f t="shared" si="2"/>
        <v>194</v>
      </c>
      <c r="O14" s="15">
        <v>74</v>
      </c>
      <c r="P14" s="11">
        <v>77</v>
      </c>
      <c r="Q14" s="11">
        <v>70</v>
      </c>
      <c r="R14" s="12">
        <f t="shared" si="3"/>
        <v>221</v>
      </c>
      <c r="S14" s="9">
        <f t="shared" si="4"/>
        <v>859</v>
      </c>
    </row>
    <row r="15" spans="1:19" x14ac:dyDescent="0.25">
      <c r="B15" s="10" t="s">
        <v>111</v>
      </c>
      <c r="C15" s="11">
        <v>81</v>
      </c>
      <c r="D15" s="11">
        <v>76</v>
      </c>
      <c r="E15" s="11">
        <v>72</v>
      </c>
      <c r="F15" s="12">
        <f t="shared" si="0"/>
        <v>229</v>
      </c>
      <c r="G15" s="15">
        <v>59</v>
      </c>
      <c r="H15" s="11">
        <v>85</v>
      </c>
      <c r="I15" s="11">
        <v>75</v>
      </c>
      <c r="J15" s="12">
        <f t="shared" si="1"/>
        <v>219</v>
      </c>
      <c r="K15" s="15">
        <v>77</v>
      </c>
      <c r="L15" s="11">
        <v>72</v>
      </c>
      <c r="M15" s="11">
        <v>60</v>
      </c>
      <c r="N15" s="12">
        <f t="shared" si="2"/>
        <v>209</v>
      </c>
      <c r="O15" s="15">
        <v>92</v>
      </c>
      <c r="P15" s="11">
        <v>68</v>
      </c>
      <c r="Q15" s="11">
        <v>85</v>
      </c>
      <c r="R15" s="12">
        <f t="shared" si="3"/>
        <v>245</v>
      </c>
      <c r="S15" s="9">
        <f t="shared" si="4"/>
        <v>902</v>
      </c>
    </row>
    <row r="16" spans="1:19" ht="15.75" thickBot="1" x14ac:dyDescent="0.3">
      <c r="B16" s="13" t="s">
        <v>149</v>
      </c>
      <c r="C16" s="30">
        <v>89</v>
      </c>
      <c r="D16" s="30">
        <v>93</v>
      </c>
      <c r="E16" s="30">
        <v>66</v>
      </c>
      <c r="F16" s="14">
        <f t="shared" si="0"/>
        <v>248</v>
      </c>
      <c r="G16" s="31">
        <v>90</v>
      </c>
      <c r="H16" s="30">
        <v>82</v>
      </c>
      <c r="I16" s="30">
        <v>85</v>
      </c>
      <c r="J16" s="14">
        <f t="shared" si="1"/>
        <v>257</v>
      </c>
      <c r="K16" s="31">
        <v>97</v>
      </c>
      <c r="L16" s="30">
        <v>92</v>
      </c>
      <c r="M16" s="30">
        <v>78</v>
      </c>
      <c r="N16" s="14">
        <f t="shared" si="2"/>
        <v>267</v>
      </c>
      <c r="O16" s="31">
        <v>83</v>
      </c>
      <c r="P16" s="30">
        <v>57</v>
      </c>
      <c r="Q16" s="30">
        <v>65</v>
      </c>
      <c r="R16" s="14">
        <f t="shared" si="3"/>
        <v>205</v>
      </c>
      <c r="S16" s="8">
        <f t="shared" si="4"/>
        <v>977</v>
      </c>
    </row>
    <row r="17" spans="2:19" ht="15.75" thickBot="1" x14ac:dyDescent="0.3">
      <c r="B17" s="21" t="s">
        <v>164</v>
      </c>
      <c r="C17" s="22">
        <f t="shared" ref="C17:S17" si="5">SUM(C7:C16)</f>
        <v>781</v>
      </c>
      <c r="D17" s="22">
        <f t="shared" si="5"/>
        <v>807</v>
      </c>
      <c r="E17" s="22">
        <f t="shared" si="5"/>
        <v>783</v>
      </c>
      <c r="F17" s="23">
        <f t="shared" si="5"/>
        <v>2371</v>
      </c>
      <c r="G17" s="24">
        <f t="shared" si="5"/>
        <v>665</v>
      </c>
      <c r="H17" s="22">
        <f t="shared" si="5"/>
        <v>805</v>
      </c>
      <c r="I17" s="22">
        <f t="shared" si="5"/>
        <v>842</v>
      </c>
      <c r="J17" s="23">
        <f t="shared" si="5"/>
        <v>2312</v>
      </c>
      <c r="K17" s="24">
        <f t="shared" si="5"/>
        <v>779</v>
      </c>
      <c r="L17" s="22">
        <f t="shared" si="5"/>
        <v>768</v>
      </c>
      <c r="M17" s="22">
        <f t="shared" si="5"/>
        <v>725</v>
      </c>
      <c r="N17" s="23">
        <f t="shared" si="5"/>
        <v>2272</v>
      </c>
      <c r="O17" s="24">
        <f t="shared" si="5"/>
        <v>721</v>
      </c>
      <c r="P17" s="22">
        <f t="shared" si="5"/>
        <v>702</v>
      </c>
      <c r="Q17" s="22">
        <f t="shared" si="5"/>
        <v>801</v>
      </c>
      <c r="R17" s="23">
        <f t="shared" si="5"/>
        <v>2224</v>
      </c>
      <c r="S17" s="8">
        <f t="shared" si="5"/>
        <v>9179</v>
      </c>
    </row>
    <row r="19" spans="2:19" ht="15.75" thickBot="1" x14ac:dyDescent="0.3"/>
    <row r="20" spans="2:19" ht="15.75" thickBot="1" x14ac:dyDescent="0.3">
      <c r="B20" s="16" t="s">
        <v>106</v>
      </c>
      <c r="C20" s="17" t="s">
        <v>150</v>
      </c>
      <c r="D20" s="17" t="s">
        <v>151</v>
      </c>
      <c r="E20" s="17" t="s">
        <v>152</v>
      </c>
      <c r="F20" s="19" t="s">
        <v>154</v>
      </c>
      <c r="G20" s="17" t="s">
        <v>155</v>
      </c>
      <c r="H20" s="17" t="s">
        <v>156</v>
      </c>
      <c r="I20" s="19" t="s">
        <v>158</v>
      </c>
      <c r="J20" s="17" t="s">
        <v>159</v>
      </c>
      <c r="K20" s="17" t="s">
        <v>160</v>
      </c>
      <c r="L20" s="19" t="s">
        <v>161</v>
      </c>
      <c r="M20" s="17" t="s">
        <v>162</v>
      </c>
      <c r="N20" s="17" t="s">
        <v>163</v>
      </c>
      <c r="O20" s="20" t="s">
        <v>164</v>
      </c>
    </row>
    <row r="21" spans="2:19" x14ac:dyDescent="0.25">
      <c r="B21" s="25" t="s">
        <v>140</v>
      </c>
      <c r="C21" s="26">
        <v>87</v>
      </c>
      <c r="D21" s="26">
        <v>91</v>
      </c>
      <c r="E21" s="26">
        <v>95</v>
      </c>
      <c r="F21" s="28"/>
      <c r="G21" s="26">
        <v>84</v>
      </c>
      <c r="H21" s="26">
        <v>86</v>
      </c>
      <c r="I21" s="28">
        <v>59</v>
      </c>
      <c r="J21" s="26">
        <v>81</v>
      </c>
      <c r="K21" s="26">
        <v>66</v>
      </c>
      <c r="L21" s="28">
        <v>71</v>
      </c>
      <c r="M21" s="26">
        <v>59</v>
      </c>
      <c r="N21" s="26">
        <v>89</v>
      </c>
      <c r="O21" s="29">
        <f>SUM(C21:N21)</f>
        <v>868</v>
      </c>
    </row>
    <row r="22" spans="2:19" x14ac:dyDescent="0.25">
      <c r="B22" s="10" t="s">
        <v>141</v>
      </c>
      <c r="C22" s="11">
        <v>67</v>
      </c>
      <c r="D22" s="11">
        <v>99</v>
      </c>
      <c r="E22" s="11">
        <v>92</v>
      </c>
      <c r="F22" s="15">
        <v>80</v>
      </c>
      <c r="G22" s="11">
        <v>99</v>
      </c>
      <c r="H22" s="11">
        <v>79</v>
      </c>
      <c r="I22" s="15">
        <v>71</v>
      </c>
      <c r="J22" s="11">
        <v>74</v>
      </c>
      <c r="K22" s="11">
        <v>74</v>
      </c>
      <c r="L22" s="15">
        <v>75</v>
      </c>
      <c r="M22" s="11">
        <v>68</v>
      </c>
      <c r="N22" s="11">
        <v>93</v>
      </c>
      <c r="O22" s="9">
        <f t="shared" ref="O22:O30" si="6">SUM(C22:N22)</f>
        <v>971</v>
      </c>
    </row>
    <row r="23" spans="2:19" x14ac:dyDescent="0.25">
      <c r="B23" s="10" t="s">
        <v>142</v>
      </c>
      <c r="C23" s="11">
        <v>88</v>
      </c>
      <c r="D23" s="11">
        <v>55</v>
      </c>
      <c r="E23" s="11">
        <v>83</v>
      </c>
      <c r="F23" s="15">
        <v>83</v>
      </c>
      <c r="G23" s="11">
        <v>76</v>
      </c>
      <c r="H23" s="11">
        <v>87</v>
      </c>
      <c r="I23" s="15">
        <v>86</v>
      </c>
      <c r="J23" s="11">
        <v>96</v>
      </c>
      <c r="K23" s="11">
        <v>65</v>
      </c>
      <c r="L23" s="15">
        <v>65</v>
      </c>
      <c r="M23" s="11">
        <v>99</v>
      </c>
      <c r="N23" s="11">
        <v>93</v>
      </c>
      <c r="O23" s="9">
        <f t="shared" si="6"/>
        <v>976</v>
      </c>
    </row>
    <row r="24" spans="2:19" x14ac:dyDescent="0.25">
      <c r="B24" s="10" t="s">
        <v>143</v>
      </c>
      <c r="C24" s="11">
        <v>65</v>
      </c>
      <c r="D24" s="11">
        <v>47</v>
      </c>
      <c r="E24" s="11">
        <v>86</v>
      </c>
      <c r="F24" s="15">
        <v>74</v>
      </c>
      <c r="G24" s="11">
        <v>61</v>
      </c>
      <c r="H24" s="11">
        <v>87</v>
      </c>
      <c r="I24" s="15">
        <v>84</v>
      </c>
      <c r="J24" s="11">
        <v>91</v>
      </c>
      <c r="K24" s="11">
        <v>89</v>
      </c>
      <c r="L24" s="15">
        <v>76</v>
      </c>
      <c r="M24" s="11">
        <v>83</v>
      </c>
      <c r="N24" s="11">
        <v>92</v>
      </c>
      <c r="O24" s="9">
        <f t="shared" si="6"/>
        <v>935</v>
      </c>
    </row>
    <row r="25" spans="2:19" x14ac:dyDescent="0.25">
      <c r="B25" s="10" t="s">
        <v>145</v>
      </c>
      <c r="C25" s="11">
        <v>57</v>
      </c>
      <c r="D25" s="11">
        <v>94</v>
      </c>
      <c r="E25" s="11">
        <v>99</v>
      </c>
      <c r="F25" s="15">
        <v>83</v>
      </c>
      <c r="G25" s="11">
        <v>98</v>
      </c>
      <c r="H25" s="11">
        <v>80</v>
      </c>
      <c r="I25" s="15">
        <v>77</v>
      </c>
      <c r="J25" s="11">
        <v>60</v>
      </c>
      <c r="K25" s="11">
        <v>87</v>
      </c>
      <c r="L25" s="15">
        <v>60</v>
      </c>
      <c r="M25" s="11">
        <v>62</v>
      </c>
      <c r="N25" s="11">
        <v>92</v>
      </c>
      <c r="O25" s="9">
        <f t="shared" si="6"/>
        <v>949</v>
      </c>
    </row>
    <row r="26" spans="2:19" x14ac:dyDescent="0.25">
      <c r="B26" s="10" t="s">
        <v>146</v>
      </c>
      <c r="C26" s="11">
        <v>92</v>
      </c>
      <c r="D26" s="11">
        <v>91</v>
      </c>
      <c r="E26" s="11">
        <v>59</v>
      </c>
      <c r="F26" s="15">
        <v>68</v>
      </c>
      <c r="G26" s="11">
        <v>94</v>
      </c>
      <c r="H26" s="11">
        <v>91</v>
      </c>
      <c r="I26" s="15">
        <v>64</v>
      </c>
      <c r="J26" s="11">
        <v>72</v>
      </c>
      <c r="K26" s="11">
        <v>57</v>
      </c>
      <c r="L26" s="15">
        <v>61</v>
      </c>
      <c r="M26" s="11">
        <v>56</v>
      </c>
      <c r="N26" s="11">
        <v>56</v>
      </c>
      <c r="O26" s="9">
        <f t="shared" si="6"/>
        <v>861</v>
      </c>
    </row>
    <row r="27" spans="2:19" x14ac:dyDescent="0.25">
      <c r="B27" s="10" t="s">
        <v>147</v>
      </c>
      <c r="C27" s="11">
        <v>57</v>
      </c>
      <c r="D27" s="11">
        <v>89</v>
      </c>
      <c r="E27" s="11">
        <v>70</v>
      </c>
      <c r="F27" s="15">
        <v>68</v>
      </c>
      <c r="G27" s="11">
        <v>69</v>
      </c>
      <c r="H27" s="11">
        <v>76</v>
      </c>
      <c r="I27" s="15">
        <v>87</v>
      </c>
      <c r="J27" s="11">
        <v>70</v>
      </c>
      <c r="K27" s="11">
        <v>92</v>
      </c>
      <c r="L27" s="15">
        <v>64</v>
      </c>
      <c r="M27" s="11">
        <v>73</v>
      </c>
      <c r="N27" s="11">
        <v>66</v>
      </c>
      <c r="O27" s="9">
        <f t="shared" si="6"/>
        <v>881</v>
      </c>
    </row>
    <row r="28" spans="2:19" x14ac:dyDescent="0.25">
      <c r="B28" s="10" t="s">
        <v>148</v>
      </c>
      <c r="C28" s="11">
        <v>98</v>
      </c>
      <c r="D28" s="11">
        <v>72</v>
      </c>
      <c r="E28" s="11">
        <v>61</v>
      </c>
      <c r="F28" s="15">
        <v>60</v>
      </c>
      <c r="G28" s="11">
        <v>57</v>
      </c>
      <c r="H28" s="11">
        <v>96</v>
      </c>
      <c r="I28" s="15">
        <v>77</v>
      </c>
      <c r="J28" s="11">
        <v>60</v>
      </c>
      <c r="K28" s="11">
        <v>57</v>
      </c>
      <c r="L28" s="15">
        <v>74</v>
      </c>
      <c r="M28" s="11">
        <v>77</v>
      </c>
      <c r="N28" s="11">
        <v>70</v>
      </c>
      <c r="O28" s="9">
        <f t="shared" si="6"/>
        <v>859</v>
      </c>
    </row>
    <row r="29" spans="2:19" x14ac:dyDescent="0.25">
      <c r="B29" s="10" t="s">
        <v>111</v>
      </c>
      <c r="C29" s="11">
        <v>81</v>
      </c>
      <c r="D29" s="11">
        <v>76</v>
      </c>
      <c r="E29" s="11">
        <v>72</v>
      </c>
      <c r="F29" s="15">
        <v>59</v>
      </c>
      <c r="G29" s="11">
        <v>85</v>
      </c>
      <c r="H29" s="11">
        <v>75</v>
      </c>
      <c r="I29" s="15">
        <v>77</v>
      </c>
      <c r="J29" s="11">
        <v>72</v>
      </c>
      <c r="K29" s="11">
        <v>60</v>
      </c>
      <c r="L29" s="15">
        <v>92</v>
      </c>
      <c r="M29" s="11">
        <v>68</v>
      </c>
      <c r="N29" s="11">
        <v>85</v>
      </c>
      <c r="O29" s="9">
        <f t="shared" si="6"/>
        <v>902</v>
      </c>
    </row>
    <row r="30" spans="2:19" ht="15.75" thickBot="1" x14ac:dyDescent="0.3">
      <c r="B30" s="13" t="s">
        <v>149</v>
      </c>
      <c r="C30" s="30">
        <v>89</v>
      </c>
      <c r="D30" s="30">
        <v>93</v>
      </c>
      <c r="E30" s="30">
        <v>66</v>
      </c>
      <c r="F30" s="31">
        <v>90</v>
      </c>
      <c r="G30" s="30">
        <v>82</v>
      </c>
      <c r="H30" s="30">
        <v>85</v>
      </c>
      <c r="I30" s="31">
        <v>97</v>
      </c>
      <c r="J30" s="30">
        <v>92</v>
      </c>
      <c r="K30" s="30">
        <v>78</v>
      </c>
      <c r="L30" s="31">
        <v>83</v>
      </c>
      <c r="M30" s="30">
        <v>57</v>
      </c>
      <c r="N30" s="30">
        <v>65</v>
      </c>
      <c r="O30" s="8">
        <f t="shared" si="6"/>
        <v>977</v>
      </c>
    </row>
    <row r="31" spans="2:19" ht="15.75" thickBot="1" x14ac:dyDescent="0.3">
      <c r="B31" s="21" t="s">
        <v>164</v>
      </c>
      <c r="C31" s="22">
        <f t="shared" ref="C31:O31" si="7">SUM(C21:C30)</f>
        <v>781</v>
      </c>
      <c r="D31" s="22">
        <f t="shared" si="7"/>
        <v>807</v>
      </c>
      <c r="E31" s="22">
        <f t="shared" si="7"/>
        <v>783</v>
      </c>
      <c r="F31" s="24">
        <f t="shared" si="7"/>
        <v>665</v>
      </c>
      <c r="G31" s="22">
        <f t="shared" si="7"/>
        <v>805</v>
      </c>
      <c r="H31" s="22">
        <f t="shared" si="7"/>
        <v>842</v>
      </c>
      <c r="I31" s="24">
        <f t="shared" si="7"/>
        <v>779</v>
      </c>
      <c r="J31" s="22">
        <f t="shared" si="7"/>
        <v>768</v>
      </c>
      <c r="K31" s="22">
        <f t="shared" si="7"/>
        <v>725</v>
      </c>
      <c r="L31" s="24">
        <f t="shared" si="7"/>
        <v>721</v>
      </c>
      <c r="M31" s="22">
        <f t="shared" si="7"/>
        <v>702</v>
      </c>
      <c r="N31" s="22">
        <f t="shared" si="7"/>
        <v>801</v>
      </c>
      <c r="O31" s="8">
        <f t="shared" si="7"/>
        <v>9179</v>
      </c>
    </row>
    <row r="37" spans="2:2" ht="24" x14ac:dyDescent="0.25">
      <c r="B37" s="34"/>
    </row>
    <row r="38" spans="2:2" ht="24" x14ac:dyDescent="0.25">
      <c r="B38" s="34"/>
    </row>
    <row r="39" spans="2:2" ht="24" x14ac:dyDescent="0.25">
      <c r="B39" s="34"/>
    </row>
    <row r="40" spans="2:2" ht="24" x14ac:dyDescent="0.25">
      <c r="B40" s="34"/>
    </row>
    <row r="41" spans="2:2" ht="24" x14ac:dyDescent="0.25">
      <c r="B41" s="34"/>
    </row>
    <row r="42" spans="2:2" ht="24" x14ac:dyDescent="0.25">
      <c r="B42" s="34"/>
    </row>
    <row r="43" spans="2:2" ht="24" x14ac:dyDescent="0.25">
      <c r="B43" s="34"/>
    </row>
    <row r="44" spans="2:2" ht="24" x14ac:dyDescent="0.25">
      <c r="B44" s="34"/>
    </row>
    <row r="45" spans="2:2" ht="24" x14ac:dyDescent="0.25">
      <c r="B45" s="34"/>
    </row>
    <row r="46" spans="2:2" ht="24" x14ac:dyDescent="0.25">
      <c r="B46" s="34"/>
    </row>
    <row r="47" spans="2:2" ht="24" x14ac:dyDescent="0.25">
      <c r="B47" s="34"/>
    </row>
    <row r="48" spans="2:2" ht="24" x14ac:dyDescent="0.25">
      <c r="B48" s="34"/>
    </row>
    <row r="49" spans="2:2" ht="24" x14ac:dyDescent="0.25">
      <c r="B49" s="34"/>
    </row>
  </sheetData>
  <conditionalFormatting sqref="A1:A2">
    <cfRule type="duplicateValues" dxfId="36" priority="1"/>
  </conditionalFormatting>
  <hyperlinks>
    <hyperlink ref="A1" location="CONTENT!A1" display="CONTENT!A1" xr:uid="{3560483F-DC12-4ADF-8C78-6058C6C9E73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22CE-6CFF-46E1-813D-3E3DF9DBCCE8}">
  <sheetPr codeName="Sheet3">
    <tabColor theme="0" tint="-0.499984740745262"/>
  </sheetPr>
  <dimension ref="A1:R15"/>
  <sheetViews>
    <sheetView showGridLines="0" zoomScaleNormal="100" workbookViewId="0"/>
  </sheetViews>
  <sheetFormatPr defaultRowHeight="15" x14ac:dyDescent="0.25"/>
  <cols>
    <col min="1" max="1" width="11.85546875" style="7" customWidth="1"/>
    <col min="2" max="4" width="5.28515625" customWidth="1"/>
    <col min="5" max="5" width="7" customWidth="1"/>
    <col min="6" max="8" width="5.28515625" customWidth="1"/>
    <col min="9" max="9" width="7" customWidth="1"/>
    <col min="10" max="12" width="5.28515625" customWidth="1"/>
    <col min="13" max="13" width="7" customWidth="1"/>
    <col min="14" max="16" width="5.28515625" customWidth="1"/>
    <col min="17" max="17" width="7" customWidth="1"/>
  </cols>
  <sheetData>
    <row r="1" spans="1:18" s="139" customFormat="1" ht="30" customHeight="1" thickBot="1" x14ac:dyDescent="0.4">
      <c r="A1" s="140" t="str" cm="1">
        <f t="array" aca="1" ref="A1" ca="1">MID(CELL("filename",A1),FIND("]",CELL("filename",A1))+1,255)</f>
        <v>Sample Data</v>
      </c>
      <c r="B1" s="138"/>
      <c r="C1" s="138"/>
      <c r="D1" s="138"/>
      <c r="E1" s="138"/>
      <c r="F1" s="138"/>
      <c r="G1" s="138"/>
      <c r="H1" s="138"/>
      <c r="I1" s="138"/>
      <c r="J1" s="138"/>
      <c r="K1" s="138"/>
      <c r="L1" s="138"/>
    </row>
    <row r="2" spans="1:18" s="139" customFormat="1" ht="21" x14ac:dyDescent="0.35"/>
    <row r="3" spans="1:18" s="139" customFormat="1" ht="21.75" thickBot="1" x14ac:dyDescent="0.4"/>
    <row r="4" spans="1:18" s="1" customFormat="1" ht="30.75" thickBot="1" x14ac:dyDescent="0.3">
      <c r="A4" s="16" t="s">
        <v>106</v>
      </c>
      <c r="B4" s="17" t="s">
        <v>150</v>
      </c>
      <c r="C4" s="17" t="s">
        <v>151</v>
      </c>
      <c r="D4" s="17" t="s">
        <v>152</v>
      </c>
      <c r="E4" s="18" t="s">
        <v>165</v>
      </c>
      <c r="F4" s="19" t="s">
        <v>154</v>
      </c>
      <c r="G4" s="17" t="s">
        <v>155</v>
      </c>
      <c r="H4" s="17" t="s">
        <v>156</v>
      </c>
      <c r="I4" s="18" t="s">
        <v>157</v>
      </c>
      <c r="J4" s="19" t="s">
        <v>158</v>
      </c>
      <c r="K4" s="17" t="s">
        <v>159</v>
      </c>
      <c r="L4" s="17" t="s">
        <v>160</v>
      </c>
      <c r="M4" s="18" t="s">
        <v>166</v>
      </c>
      <c r="N4" s="19" t="s">
        <v>161</v>
      </c>
      <c r="O4" s="17" t="s">
        <v>162</v>
      </c>
      <c r="P4" s="17" t="s">
        <v>163</v>
      </c>
      <c r="Q4" s="18" t="s">
        <v>167</v>
      </c>
      <c r="R4" s="20" t="s">
        <v>164</v>
      </c>
    </row>
    <row r="5" spans="1:18" x14ac:dyDescent="0.25">
      <c r="A5" s="25" t="s">
        <v>140</v>
      </c>
      <c r="B5" s="26">
        <v>87</v>
      </c>
      <c r="C5" s="26">
        <v>91</v>
      </c>
      <c r="D5" s="26">
        <v>95</v>
      </c>
      <c r="E5" s="27">
        <f t="shared" ref="E5:E14" si="0">SUM(B5:D5)</f>
        <v>273</v>
      </c>
      <c r="F5" s="28">
        <v>61</v>
      </c>
      <c r="G5" s="26">
        <v>84</v>
      </c>
      <c r="H5" s="26">
        <v>86</v>
      </c>
      <c r="I5" s="27">
        <f t="shared" ref="I5:I14" si="1">SUM(F5:H5)</f>
        <v>231</v>
      </c>
      <c r="J5" s="28">
        <v>59</v>
      </c>
      <c r="K5" s="26">
        <v>81</v>
      </c>
      <c r="L5" s="26">
        <v>66</v>
      </c>
      <c r="M5" s="27">
        <f t="shared" ref="M5:M14" si="2">SUM(J5:L5)</f>
        <v>206</v>
      </c>
      <c r="N5" s="28">
        <v>71</v>
      </c>
      <c r="O5" s="26">
        <v>59</v>
      </c>
      <c r="P5" s="26">
        <v>89</v>
      </c>
      <c r="Q5" s="27">
        <f t="shared" ref="Q5:Q14" si="3">SUM(N5:P5)</f>
        <v>219</v>
      </c>
      <c r="R5" s="29">
        <f t="shared" ref="R5:R14" si="4">SUM(Q5,M5,I5,E5)</f>
        <v>929</v>
      </c>
    </row>
    <row r="6" spans="1:18" x14ac:dyDescent="0.25">
      <c r="A6" s="10" t="s">
        <v>141</v>
      </c>
      <c r="B6" s="11">
        <v>67</v>
      </c>
      <c r="C6" s="11">
        <v>99</v>
      </c>
      <c r="D6" s="11">
        <v>92</v>
      </c>
      <c r="E6" s="12">
        <f t="shared" si="0"/>
        <v>258</v>
      </c>
      <c r="F6" s="15">
        <v>80</v>
      </c>
      <c r="G6" s="11">
        <v>99</v>
      </c>
      <c r="H6" s="11">
        <v>79</v>
      </c>
      <c r="I6" s="12">
        <f t="shared" si="1"/>
        <v>258</v>
      </c>
      <c r="J6" s="15">
        <v>71</v>
      </c>
      <c r="K6" s="11">
        <v>74</v>
      </c>
      <c r="L6" s="11">
        <v>74</v>
      </c>
      <c r="M6" s="12">
        <f t="shared" si="2"/>
        <v>219</v>
      </c>
      <c r="N6" s="15">
        <v>75</v>
      </c>
      <c r="O6" s="11">
        <v>68</v>
      </c>
      <c r="P6" s="11">
        <v>93</v>
      </c>
      <c r="Q6" s="12">
        <f t="shared" si="3"/>
        <v>236</v>
      </c>
      <c r="R6" s="9">
        <f t="shared" si="4"/>
        <v>971</v>
      </c>
    </row>
    <row r="7" spans="1:18" x14ac:dyDescent="0.25">
      <c r="A7" s="10" t="s">
        <v>142</v>
      </c>
      <c r="B7" s="11">
        <v>88</v>
      </c>
      <c r="C7" s="11">
        <v>55</v>
      </c>
      <c r="D7" s="11">
        <v>83</v>
      </c>
      <c r="E7" s="12">
        <f t="shared" si="0"/>
        <v>226</v>
      </c>
      <c r="F7" s="15">
        <v>83</v>
      </c>
      <c r="G7" s="11">
        <v>76</v>
      </c>
      <c r="H7" s="11">
        <v>87</v>
      </c>
      <c r="I7" s="12">
        <f t="shared" si="1"/>
        <v>246</v>
      </c>
      <c r="J7" s="15">
        <v>86</v>
      </c>
      <c r="K7" s="11">
        <v>96</v>
      </c>
      <c r="L7" s="11">
        <v>65</v>
      </c>
      <c r="M7" s="12">
        <f t="shared" si="2"/>
        <v>247</v>
      </c>
      <c r="N7" s="15">
        <v>65</v>
      </c>
      <c r="O7" s="11">
        <v>99</v>
      </c>
      <c r="P7" s="11">
        <v>93</v>
      </c>
      <c r="Q7" s="12">
        <f t="shared" si="3"/>
        <v>257</v>
      </c>
      <c r="R7" s="9">
        <f t="shared" si="4"/>
        <v>976</v>
      </c>
    </row>
    <row r="8" spans="1:18" x14ac:dyDescent="0.25">
      <c r="A8" s="10" t="s">
        <v>143</v>
      </c>
      <c r="B8" s="11">
        <v>88</v>
      </c>
      <c r="C8" s="11">
        <v>95</v>
      </c>
      <c r="D8" s="11">
        <v>67</v>
      </c>
      <c r="E8" s="12">
        <f t="shared" si="0"/>
        <v>250</v>
      </c>
      <c r="F8" s="15">
        <v>70</v>
      </c>
      <c r="G8" s="11">
        <v>97</v>
      </c>
      <c r="H8" s="11">
        <v>78</v>
      </c>
      <c r="I8" s="12">
        <f t="shared" si="1"/>
        <v>245</v>
      </c>
      <c r="J8" s="15">
        <v>86</v>
      </c>
      <c r="K8" s="11">
        <v>57</v>
      </c>
      <c r="L8" s="11">
        <v>78</v>
      </c>
      <c r="M8" s="12">
        <f t="shared" si="2"/>
        <v>221</v>
      </c>
      <c r="N8" s="15">
        <v>81</v>
      </c>
      <c r="O8" s="11">
        <v>94</v>
      </c>
      <c r="P8" s="11">
        <v>60</v>
      </c>
      <c r="Q8" s="12">
        <f t="shared" si="3"/>
        <v>235</v>
      </c>
      <c r="R8" s="9">
        <f t="shared" si="4"/>
        <v>951</v>
      </c>
    </row>
    <row r="9" spans="1:18" x14ac:dyDescent="0.25">
      <c r="A9" s="10" t="s">
        <v>145</v>
      </c>
      <c r="B9" s="11">
        <v>57</v>
      </c>
      <c r="C9" s="11">
        <v>94</v>
      </c>
      <c r="D9" s="11">
        <v>99</v>
      </c>
      <c r="E9" s="12">
        <f t="shared" si="0"/>
        <v>250</v>
      </c>
      <c r="F9" s="15">
        <v>59</v>
      </c>
      <c r="G9" s="11">
        <v>98</v>
      </c>
      <c r="H9" s="11">
        <v>80</v>
      </c>
      <c r="I9" s="12">
        <f t="shared" si="1"/>
        <v>237</v>
      </c>
      <c r="J9" s="15">
        <v>77</v>
      </c>
      <c r="K9" s="11">
        <v>60</v>
      </c>
      <c r="L9" s="11">
        <v>87</v>
      </c>
      <c r="M9" s="12">
        <f t="shared" si="2"/>
        <v>224</v>
      </c>
      <c r="N9" s="15">
        <v>60</v>
      </c>
      <c r="O9" s="11">
        <v>62</v>
      </c>
      <c r="P9" s="11">
        <v>92</v>
      </c>
      <c r="Q9" s="12">
        <f t="shared" si="3"/>
        <v>214</v>
      </c>
      <c r="R9" s="9">
        <f t="shared" si="4"/>
        <v>925</v>
      </c>
    </row>
    <row r="10" spans="1:18" x14ac:dyDescent="0.25">
      <c r="A10" s="10" t="s">
        <v>146</v>
      </c>
      <c r="B10" s="11">
        <v>92</v>
      </c>
      <c r="C10" s="11">
        <v>91</v>
      </c>
      <c r="D10" s="11">
        <v>59</v>
      </c>
      <c r="E10" s="12">
        <f t="shared" si="0"/>
        <v>242</v>
      </c>
      <c r="F10" s="15">
        <v>68</v>
      </c>
      <c r="G10" s="11">
        <v>94</v>
      </c>
      <c r="H10" s="11">
        <v>91</v>
      </c>
      <c r="I10" s="12">
        <f t="shared" si="1"/>
        <v>253</v>
      </c>
      <c r="J10" s="15">
        <v>64</v>
      </c>
      <c r="K10" s="11">
        <v>72</v>
      </c>
      <c r="L10" s="11">
        <v>57</v>
      </c>
      <c r="M10" s="12">
        <f t="shared" si="2"/>
        <v>193</v>
      </c>
      <c r="N10" s="15">
        <v>61</v>
      </c>
      <c r="O10" s="11">
        <v>56</v>
      </c>
      <c r="P10" s="11">
        <v>56</v>
      </c>
      <c r="Q10" s="12">
        <f t="shared" si="3"/>
        <v>173</v>
      </c>
      <c r="R10" s="9">
        <f t="shared" si="4"/>
        <v>861</v>
      </c>
    </row>
    <row r="11" spans="1:18" x14ac:dyDescent="0.25">
      <c r="A11" s="10" t="s">
        <v>147</v>
      </c>
      <c r="B11" s="11">
        <v>57</v>
      </c>
      <c r="C11" s="11">
        <v>89</v>
      </c>
      <c r="D11" s="11">
        <v>70</v>
      </c>
      <c r="E11" s="12">
        <f t="shared" si="0"/>
        <v>216</v>
      </c>
      <c r="F11" s="15">
        <v>68</v>
      </c>
      <c r="G11" s="11">
        <v>69</v>
      </c>
      <c r="H11" s="11">
        <v>76</v>
      </c>
      <c r="I11" s="12">
        <f t="shared" si="1"/>
        <v>213</v>
      </c>
      <c r="J11" s="15">
        <v>87</v>
      </c>
      <c r="K11" s="11">
        <v>70</v>
      </c>
      <c r="L11" s="11">
        <v>92</v>
      </c>
      <c r="M11" s="12">
        <f t="shared" si="2"/>
        <v>249</v>
      </c>
      <c r="N11" s="15">
        <v>64</v>
      </c>
      <c r="O11" s="11">
        <v>73</v>
      </c>
      <c r="P11" s="11">
        <v>66</v>
      </c>
      <c r="Q11" s="12">
        <f t="shared" si="3"/>
        <v>203</v>
      </c>
      <c r="R11" s="9">
        <f t="shared" si="4"/>
        <v>881</v>
      </c>
    </row>
    <row r="12" spans="1:18" x14ac:dyDescent="0.25">
      <c r="A12" s="10" t="s">
        <v>148</v>
      </c>
      <c r="B12" s="11">
        <v>98</v>
      </c>
      <c r="C12" s="11">
        <v>72</v>
      </c>
      <c r="D12" s="11">
        <v>61</v>
      </c>
      <c r="E12" s="12">
        <f t="shared" si="0"/>
        <v>231</v>
      </c>
      <c r="F12" s="15">
        <v>60</v>
      </c>
      <c r="G12" s="11">
        <v>57</v>
      </c>
      <c r="H12" s="11">
        <v>96</v>
      </c>
      <c r="I12" s="12">
        <f t="shared" si="1"/>
        <v>213</v>
      </c>
      <c r="J12" s="15">
        <v>77</v>
      </c>
      <c r="K12" s="11">
        <v>60</v>
      </c>
      <c r="L12" s="11">
        <v>57</v>
      </c>
      <c r="M12" s="12">
        <f t="shared" si="2"/>
        <v>194</v>
      </c>
      <c r="N12" s="15">
        <v>74</v>
      </c>
      <c r="O12" s="11">
        <v>77</v>
      </c>
      <c r="P12" s="11">
        <v>70</v>
      </c>
      <c r="Q12" s="12">
        <f t="shared" si="3"/>
        <v>221</v>
      </c>
      <c r="R12" s="9">
        <f t="shared" si="4"/>
        <v>859</v>
      </c>
    </row>
    <row r="13" spans="1:18" x14ac:dyDescent="0.25">
      <c r="A13" s="10" t="s">
        <v>111</v>
      </c>
      <c r="B13" s="11">
        <v>81</v>
      </c>
      <c r="C13" s="11">
        <v>76</v>
      </c>
      <c r="D13" s="11">
        <v>72</v>
      </c>
      <c r="E13" s="12">
        <f t="shared" si="0"/>
        <v>229</v>
      </c>
      <c r="F13" s="15">
        <v>59</v>
      </c>
      <c r="G13" s="11">
        <v>85</v>
      </c>
      <c r="H13" s="11">
        <v>75</v>
      </c>
      <c r="I13" s="12">
        <f t="shared" si="1"/>
        <v>219</v>
      </c>
      <c r="J13" s="15">
        <v>77</v>
      </c>
      <c r="K13" s="11">
        <v>72</v>
      </c>
      <c r="L13" s="11">
        <v>60</v>
      </c>
      <c r="M13" s="12">
        <f t="shared" si="2"/>
        <v>209</v>
      </c>
      <c r="N13" s="15">
        <v>92</v>
      </c>
      <c r="O13" s="11">
        <v>68</v>
      </c>
      <c r="P13" s="11">
        <v>85</v>
      </c>
      <c r="Q13" s="12">
        <f t="shared" si="3"/>
        <v>245</v>
      </c>
      <c r="R13" s="9">
        <f t="shared" si="4"/>
        <v>902</v>
      </c>
    </row>
    <row r="14" spans="1:18" ht="15.75" thickBot="1" x14ac:dyDescent="0.3">
      <c r="A14" s="13" t="s">
        <v>149</v>
      </c>
      <c r="B14" s="30">
        <v>84</v>
      </c>
      <c r="C14" s="30">
        <v>93</v>
      </c>
      <c r="D14" s="30">
        <v>66</v>
      </c>
      <c r="E14" s="14">
        <f t="shared" si="0"/>
        <v>243</v>
      </c>
      <c r="F14" s="31">
        <v>90</v>
      </c>
      <c r="G14" s="30">
        <v>82</v>
      </c>
      <c r="H14" s="30">
        <v>85</v>
      </c>
      <c r="I14" s="14">
        <f t="shared" si="1"/>
        <v>257</v>
      </c>
      <c r="J14" s="31">
        <v>97</v>
      </c>
      <c r="K14" s="30">
        <v>92</v>
      </c>
      <c r="L14" s="30">
        <v>78</v>
      </c>
      <c r="M14" s="14">
        <f t="shared" si="2"/>
        <v>267</v>
      </c>
      <c r="N14" s="31">
        <v>97</v>
      </c>
      <c r="O14" s="30">
        <v>57</v>
      </c>
      <c r="P14" s="30">
        <v>65</v>
      </c>
      <c r="Q14" s="14">
        <f t="shared" si="3"/>
        <v>219</v>
      </c>
      <c r="R14" s="8">
        <f t="shared" si="4"/>
        <v>986</v>
      </c>
    </row>
    <row r="15" spans="1:18" ht="15.75" thickBot="1" x14ac:dyDescent="0.3">
      <c r="A15" s="21" t="s">
        <v>164</v>
      </c>
      <c r="B15" s="22">
        <f t="shared" ref="B15:R15" si="5">SUM(B5:B14)</f>
        <v>799</v>
      </c>
      <c r="C15" s="22">
        <f t="shared" si="5"/>
        <v>855</v>
      </c>
      <c r="D15" s="22">
        <f t="shared" si="5"/>
        <v>764</v>
      </c>
      <c r="E15" s="23">
        <f t="shared" si="5"/>
        <v>2418</v>
      </c>
      <c r="F15" s="24">
        <f t="shared" si="5"/>
        <v>698</v>
      </c>
      <c r="G15" s="22">
        <f t="shared" si="5"/>
        <v>841</v>
      </c>
      <c r="H15" s="22">
        <f t="shared" si="5"/>
        <v>833</v>
      </c>
      <c r="I15" s="23">
        <f t="shared" si="5"/>
        <v>2372</v>
      </c>
      <c r="J15" s="24">
        <f t="shared" si="5"/>
        <v>781</v>
      </c>
      <c r="K15" s="22">
        <f t="shared" si="5"/>
        <v>734</v>
      </c>
      <c r="L15" s="22">
        <f t="shared" si="5"/>
        <v>714</v>
      </c>
      <c r="M15" s="23">
        <f t="shared" si="5"/>
        <v>2229</v>
      </c>
      <c r="N15" s="24">
        <f t="shared" si="5"/>
        <v>740</v>
      </c>
      <c r="O15" s="22">
        <f t="shared" si="5"/>
        <v>713</v>
      </c>
      <c r="P15" s="22">
        <f t="shared" si="5"/>
        <v>769</v>
      </c>
      <c r="Q15" s="23">
        <f t="shared" si="5"/>
        <v>2222</v>
      </c>
      <c r="R15" s="8">
        <f t="shared" si="5"/>
        <v>9241</v>
      </c>
    </row>
  </sheetData>
  <phoneticPr fontId="3" type="noConversion"/>
  <conditionalFormatting sqref="A1:A2">
    <cfRule type="duplicateValues" dxfId="35" priority="1"/>
  </conditionalFormatting>
  <hyperlinks>
    <hyperlink ref="A1" location="CONTENT!A1" display="CONTENT!A1" xr:uid="{F6B52074-1105-435A-985F-5B983A3918B3}"/>
  </hyperlink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5A1AC-E46E-47DC-A1AD-DE97828CAAB9}">
  <sheetPr codeName="Sheet27">
    <tabColor theme="0" tint="-0.499984740745262"/>
  </sheetPr>
  <dimension ref="A1:L20"/>
  <sheetViews>
    <sheetView showGridLines="0" zoomScaleNormal="100" workbookViewId="0"/>
  </sheetViews>
  <sheetFormatPr defaultRowHeight="18" x14ac:dyDescent="0.25"/>
  <cols>
    <col min="1" max="4" width="9.140625" style="75"/>
    <col min="5" max="5" width="6.42578125" style="75" customWidth="1"/>
    <col min="6" max="16384" width="9.140625" style="75"/>
  </cols>
  <sheetData>
    <row r="1" spans="1:12" s="139" customFormat="1" ht="30" customHeight="1" thickBot="1" x14ac:dyDescent="0.4">
      <c r="A1" s="140" t="str" cm="1">
        <f t="array" aca="1" ref="A1" ca="1">MID(CELL("filename",A1),FIND("]",CELL("filename",A1))+1,255)</f>
        <v>Math Rules</v>
      </c>
      <c r="B1" s="138"/>
      <c r="C1" s="138"/>
      <c r="D1" s="138"/>
      <c r="E1" s="138"/>
      <c r="F1" s="138"/>
      <c r="G1" s="138"/>
      <c r="H1" s="138"/>
      <c r="I1" s="138"/>
      <c r="J1" s="138"/>
      <c r="K1" s="138"/>
      <c r="L1" s="138"/>
    </row>
    <row r="2" spans="1:12" s="139" customFormat="1" ht="21" x14ac:dyDescent="0.35"/>
    <row r="3" spans="1:12" s="76" customFormat="1" ht="20.25" x14ac:dyDescent="0.3">
      <c r="A3" s="630" t="s">
        <v>317</v>
      </c>
      <c r="B3" s="630"/>
    </row>
    <row r="4" spans="1:12" x14ac:dyDescent="0.25">
      <c r="A4" s="629" t="s">
        <v>318</v>
      </c>
      <c r="B4" s="629"/>
      <c r="C4" s="629"/>
      <c r="D4" s="629"/>
      <c r="E4" s="629"/>
      <c r="F4" s="629"/>
      <c r="G4" s="629"/>
    </row>
    <row r="5" spans="1:12" x14ac:dyDescent="0.25">
      <c r="A5" s="629" t="s">
        <v>319</v>
      </c>
      <c r="B5" s="629"/>
      <c r="C5" s="629"/>
      <c r="D5" s="629"/>
      <c r="E5" s="629"/>
      <c r="F5" s="629"/>
      <c r="G5" s="629"/>
    </row>
    <row r="6" spans="1:12" x14ac:dyDescent="0.25">
      <c r="A6" s="629" t="s">
        <v>320</v>
      </c>
      <c r="B6" s="629"/>
      <c r="C6" s="629"/>
      <c r="D6" s="629"/>
      <c r="E6" s="629"/>
      <c r="F6" s="629"/>
      <c r="G6" s="629"/>
    </row>
    <row r="7" spans="1:12" x14ac:dyDescent="0.25">
      <c r="A7" s="629" t="s">
        <v>321</v>
      </c>
      <c r="B7" s="629"/>
      <c r="C7" s="629"/>
      <c r="D7" s="629"/>
      <c r="E7" s="629"/>
      <c r="F7" s="629"/>
      <c r="G7" s="629"/>
    </row>
    <row r="8" spans="1:12" x14ac:dyDescent="0.25">
      <c r="A8" s="629" t="s">
        <v>322</v>
      </c>
      <c r="B8" s="629"/>
      <c r="C8" s="629"/>
      <c r="D8" s="629"/>
      <c r="E8" s="629"/>
      <c r="F8" s="629"/>
      <c r="G8" s="629"/>
    </row>
    <row r="9" spans="1:12" x14ac:dyDescent="0.25">
      <c r="A9" s="629" t="s">
        <v>323</v>
      </c>
      <c r="B9" s="629"/>
      <c r="C9" s="629"/>
      <c r="D9" s="629"/>
      <c r="E9" s="629"/>
      <c r="F9" s="629"/>
      <c r="G9" s="629"/>
    </row>
    <row r="10" spans="1:12" x14ac:dyDescent="0.25">
      <c r="A10" s="629" t="s">
        <v>324</v>
      </c>
      <c r="B10" s="629"/>
      <c r="C10" s="629"/>
      <c r="D10" s="629"/>
      <c r="E10" s="629"/>
      <c r="F10" s="629"/>
      <c r="G10" s="629"/>
    </row>
    <row r="11" spans="1:12" x14ac:dyDescent="0.25">
      <c r="A11" s="629" t="s">
        <v>325</v>
      </c>
      <c r="B11" s="629"/>
      <c r="C11" s="629"/>
      <c r="D11" s="629"/>
      <c r="E11" s="629"/>
      <c r="F11" s="629"/>
      <c r="G11" s="629"/>
    </row>
    <row r="14" spans="1:12" s="76" customFormat="1" ht="20.25" x14ac:dyDescent="0.3">
      <c r="A14" s="630" t="s">
        <v>326</v>
      </c>
      <c r="B14" s="630"/>
      <c r="C14" s="630"/>
    </row>
    <row r="15" spans="1:12" x14ac:dyDescent="0.25">
      <c r="A15" s="629" t="s">
        <v>327</v>
      </c>
      <c r="B15" s="629"/>
      <c r="C15" s="629"/>
      <c r="D15" s="629"/>
      <c r="E15" s="629"/>
      <c r="F15" s="629"/>
    </row>
    <row r="16" spans="1:12" x14ac:dyDescent="0.25">
      <c r="A16" s="629" t="s">
        <v>328</v>
      </c>
      <c r="B16" s="629"/>
      <c r="C16" s="629"/>
      <c r="D16" s="629"/>
      <c r="E16" s="629"/>
      <c r="F16" s="629"/>
    </row>
    <row r="17" spans="1:6" x14ac:dyDescent="0.25">
      <c r="A17" s="629" t="s">
        <v>329</v>
      </c>
      <c r="B17" s="629"/>
      <c r="C17" s="629"/>
      <c r="D17" s="629"/>
      <c r="E17" s="629"/>
      <c r="F17" s="629"/>
    </row>
    <row r="18" spans="1:6" x14ac:dyDescent="0.25">
      <c r="A18" s="629" t="s">
        <v>330</v>
      </c>
      <c r="B18" s="629"/>
      <c r="C18" s="629"/>
      <c r="D18" s="629"/>
      <c r="E18" s="629"/>
      <c r="F18" s="629"/>
    </row>
    <row r="19" spans="1:6" x14ac:dyDescent="0.25">
      <c r="A19" s="629" t="s">
        <v>331</v>
      </c>
      <c r="B19" s="629"/>
      <c r="C19" s="629"/>
      <c r="D19" s="629"/>
      <c r="E19" s="629"/>
      <c r="F19" s="629"/>
    </row>
    <row r="20" spans="1:6" x14ac:dyDescent="0.25">
      <c r="A20" s="629" t="s">
        <v>332</v>
      </c>
      <c r="B20" s="629"/>
      <c r="C20" s="629"/>
      <c r="D20" s="629"/>
      <c r="E20" s="629"/>
      <c r="F20" s="629"/>
    </row>
  </sheetData>
  <mergeCells count="16">
    <mergeCell ref="A17:F17"/>
    <mergeCell ref="A18:F18"/>
    <mergeCell ref="A19:F19"/>
    <mergeCell ref="A20:F20"/>
    <mergeCell ref="A9:G9"/>
    <mergeCell ref="A10:G10"/>
    <mergeCell ref="A11:G11"/>
    <mergeCell ref="A14:C14"/>
    <mergeCell ref="A15:F15"/>
    <mergeCell ref="A16:F16"/>
    <mergeCell ref="A8:G8"/>
    <mergeCell ref="A3:B3"/>
    <mergeCell ref="A4:G4"/>
    <mergeCell ref="A5:G5"/>
    <mergeCell ref="A6:G6"/>
    <mergeCell ref="A7:G7"/>
  </mergeCells>
  <hyperlinks>
    <hyperlink ref="A1" location="CONTENT!A1" display="CONTENT!A1" xr:uid="{C80006CA-8541-4FD4-A641-4B486EC7E6E3}"/>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4DBAF-1A6D-4AA2-9FF1-8C6F158CC01D}">
  <sheetPr codeName="Sheet9">
    <tabColor rgb="FF00FF00"/>
  </sheetPr>
  <dimension ref="A1:L20"/>
  <sheetViews>
    <sheetView showGridLines="0" tabSelected="1" zoomScaleNormal="100" workbookViewId="0">
      <selection activeCell="A2" sqref="A2"/>
    </sheetView>
  </sheetViews>
  <sheetFormatPr defaultRowHeight="15" x14ac:dyDescent="0.25"/>
  <cols>
    <col min="1" max="1" width="5.140625" customWidth="1"/>
    <col min="2" max="2" width="5.42578125" customWidth="1"/>
    <col min="3" max="3" width="52.140625" bestFit="1" customWidth="1"/>
    <col min="4" max="4" width="201.28515625" bestFit="1" customWidth="1"/>
  </cols>
  <sheetData>
    <row r="1" spans="1:12" s="139" customFormat="1" ht="30" customHeight="1" thickBot="1" x14ac:dyDescent="0.4">
      <c r="A1" s="140" t="str" cm="1">
        <f t="array" aca="1" ref="A1" ca="1">MID(CELL("filename",A1),FIND("]",CELL("filename",A1))+1,255)</f>
        <v>CONTENT</v>
      </c>
      <c r="B1" s="138"/>
      <c r="C1" s="138"/>
      <c r="D1" s="138"/>
      <c r="E1" s="138"/>
      <c r="F1" s="138"/>
      <c r="G1" s="138"/>
      <c r="H1" s="138"/>
      <c r="I1" s="138"/>
      <c r="J1" s="138"/>
      <c r="K1" s="138"/>
      <c r="L1" s="138"/>
    </row>
    <row r="2" spans="1:12" s="139" customFormat="1" ht="21" x14ac:dyDescent="0.35"/>
    <row r="3" spans="1:12" ht="46.5" x14ac:dyDescent="0.7">
      <c r="A3" s="35" t="s">
        <v>181</v>
      </c>
    </row>
    <row r="4" spans="1:12" ht="12.75" customHeight="1" x14ac:dyDescent="0.7">
      <c r="A4" s="35"/>
    </row>
    <row r="5" spans="1:12" s="3" customFormat="1" ht="32.25" thickBot="1" x14ac:dyDescent="0.3">
      <c r="A5" s="36" t="s">
        <v>182</v>
      </c>
      <c r="B5" s="36"/>
    </row>
    <row r="6" spans="1:12" s="3" customFormat="1" ht="31.5" x14ac:dyDescent="0.25">
      <c r="A6" s="37"/>
      <c r="B6" s="141" t="s">
        <v>183</v>
      </c>
      <c r="C6" s="38"/>
      <c r="D6" s="38"/>
    </row>
    <row r="7" spans="1:12" s="3" customFormat="1" ht="31.5" x14ac:dyDescent="0.25">
      <c r="A7" s="39"/>
      <c r="B7" s="40">
        <v>1</v>
      </c>
      <c r="C7" s="41" t="s">
        <v>186</v>
      </c>
      <c r="D7" s="41" t="s">
        <v>197</v>
      </c>
    </row>
    <row r="8" spans="1:12" s="3" customFormat="1" ht="31.5" x14ac:dyDescent="0.25">
      <c r="A8" s="39"/>
      <c r="B8" s="40">
        <v>2</v>
      </c>
      <c r="C8" s="41" t="s">
        <v>4</v>
      </c>
      <c r="D8" s="41" t="s">
        <v>198</v>
      </c>
    </row>
    <row r="9" spans="1:12" s="3" customFormat="1" ht="31.5" x14ac:dyDescent="0.25">
      <c r="A9" s="39"/>
      <c r="B9" s="40">
        <v>3</v>
      </c>
      <c r="C9" s="41" t="s">
        <v>187</v>
      </c>
      <c r="D9" s="41" t="s">
        <v>199</v>
      </c>
    </row>
    <row r="10" spans="1:12" s="3" customFormat="1" ht="32.25" thickBot="1" x14ac:dyDescent="0.3">
      <c r="A10" s="39"/>
      <c r="B10" s="40">
        <v>4</v>
      </c>
      <c r="C10" s="41" t="s">
        <v>188</v>
      </c>
      <c r="D10" s="41" t="s">
        <v>200</v>
      </c>
    </row>
    <row r="11" spans="1:12" s="3" customFormat="1" ht="31.5" x14ac:dyDescent="0.25">
      <c r="A11" s="37"/>
      <c r="B11" s="141" t="s">
        <v>184</v>
      </c>
      <c r="C11" s="38"/>
      <c r="D11" s="38"/>
    </row>
    <row r="12" spans="1:12" s="3" customFormat="1" ht="31.5" x14ac:dyDescent="0.25">
      <c r="A12" s="39"/>
      <c r="B12" s="40">
        <v>5</v>
      </c>
      <c r="C12" s="41" t="s">
        <v>189</v>
      </c>
      <c r="D12" s="41" t="s">
        <v>201</v>
      </c>
    </row>
    <row r="13" spans="1:12" s="3" customFormat="1" ht="31.5" x14ac:dyDescent="0.25">
      <c r="A13" s="39"/>
      <c r="B13" s="40">
        <v>6</v>
      </c>
      <c r="C13" s="41" t="s">
        <v>190</v>
      </c>
      <c r="D13" s="41" t="s">
        <v>202</v>
      </c>
    </row>
    <row r="14" spans="1:12" s="3" customFormat="1" ht="31.5" x14ac:dyDescent="0.25">
      <c r="A14" s="39"/>
      <c r="B14" s="40">
        <v>7</v>
      </c>
      <c r="C14" s="41" t="s">
        <v>191</v>
      </c>
      <c r="D14" s="41" t="s">
        <v>203</v>
      </c>
    </row>
    <row r="15" spans="1:12" s="3" customFormat="1" ht="31.5" x14ac:dyDescent="0.25">
      <c r="A15" s="39"/>
      <c r="B15" s="40">
        <v>8</v>
      </c>
      <c r="C15" s="41" t="s">
        <v>192</v>
      </c>
      <c r="D15" s="41" t="s">
        <v>204</v>
      </c>
    </row>
    <row r="16" spans="1:12" s="3" customFormat="1" ht="32.25" thickBot="1" x14ac:dyDescent="0.3">
      <c r="A16" s="39"/>
      <c r="B16" s="40">
        <v>9</v>
      </c>
      <c r="C16" s="41" t="s">
        <v>193</v>
      </c>
      <c r="D16" s="41" t="s">
        <v>205</v>
      </c>
    </row>
    <row r="17" spans="1:4" s="3" customFormat="1" ht="31.5" x14ac:dyDescent="0.25">
      <c r="A17" s="37"/>
      <c r="B17" s="141" t="s">
        <v>185</v>
      </c>
      <c r="C17" s="38"/>
      <c r="D17" s="38"/>
    </row>
    <row r="18" spans="1:4" s="3" customFormat="1" ht="31.5" x14ac:dyDescent="0.25">
      <c r="A18" s="39"/>
      <c r="B18" s="40">
        <v>10</v>
      </c>
      <c r="C18" s="41" t="s">
        <v>194</v>
      </c>
      <c r="D18" s="41" t="s">
        <v>206</v>
      </c>
    </row>
    <row r="19" spans="1:4" s="3" customFormat="1" ht="31.5" x14ac:dyDescent="0.25">
      <c r="A19" s="39"/>
      <c r="B19" s="40">
        <v>11</v>
      </c>
      <c r="C19" s="41" t="s">
        <v>195</v>
      </c>
      <c r="D19" s="41" t="s">
        <v>207</v>
      </c>
    </row>
    <row r="20" spans="1:4" s="3" customFormat="1" ht="31.5" x14ac:dyDescent="0.25">
      <c r="A20" s="39"/>
      <c r="B20" s="40">
        <v>12</v>
      </c>
      <c r="C20" s="41" t="s">
        <v>196</v>
      </c>
      <c r="D20" s="41" t="s">
        <v>208</v>
      </c>
    </row>
  </sheetData>
  <hyperlinks>
    <hyperlink ref="A1" location="CONTENT!A1" display="CONTENT!A1" xr:uid="{DAFBC1E0-6FC0-4CA9-B006-878CB9972DED}"/>
    <hyperlink ref="B7" location="'2_1_Index'!A1" display="'2_1_Index'!A1" xr:uid="{EFCE8BC2-C137-47C3-BDCD-5401E915422E}"/>
    <hyperlink ref="B8" location="'2_2_XLOOKUP'!A1" display="'2_2_XLOOKUP'!A1" xr:uid="{A656086C-B189-45DB-936D-DF6E0CD9832B}"/>
    <hyperlink ref="B9" location="'2_3_Array Formulas'!A1" display="'2_3_Array Formulas'!A1" xr:uid="{DA6F2ED1-5EAA-442C-9BB0-AB89AAE2D17E}"/>
    <hyperlink ref="B10" location="'2_4_GoalSeek'!A1" display="'2_4_GoalSeek'!A1" xr:uid="{98CD32AB-C6FB-4F20-8564-28FA8543C634}"/>
    <hyperlink ref="B12" location="'2_5_Named Ranges'!A1" display="'2_5_Named Ranges'!A1" xr:uid="{0583CBB6-25AA-4350-AB4C-543156A3A5EC}"/>
    <hyperlink ref="B13" location="'2_6_Dynamic Named Ranges'!A1" display="'2_6_Dynamic Named Ranges'!A1" xr:uid="{0C1C9E0B-2A5B-4C11-9874-B4457D4D6CCB}"/>
    <hyperlink ref="B14" location="'2_7_Dynamic Charts'!A1" display="'2_7_Dynamic Charts'!A1" xr:uid="{694FD06B-8FAB-4D3C-B118-2D047D936A36}"/>
    <hyperlink ref="B15" location="'2_8_Table'!A1" display="'2_8_Table'!A1" xr:uid="{278458E9-2493-49F9-8FFC-11DA335E8EC4}"/>
    <hyperlink ref="B16" location="'2_9_Pivot Table Slicers'!A1" display="'2_9_Pivot Table Slicers'!A1" xr:uid="{9A1C81B7-4738-4D9F-B32C-C462BA1D012E}"/>
    <hyperlink ref="B20" location="'2_12_Subtotals'!A1" display="'2_12_Subtotals'!A1" xr:uid="{8EA7262F-ECC1-4A82-BA85-88D6292966AE}"/>
    <hyperlink ref="B18" location="'2_10_Group'!A1" display="'2_10_Group'!A1" xr:uid="{A0194D0A-E594-4618-B8D4-1956CA880C1E}"/>
    <hyperlink ref="B19" location="'2_11_Paste Special'!A1" display="'2_11_Paste Special'!A1" xr:uid="{CFC2A426-814D-4246-A3C5-5A0919A00FED}"/>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FCE11-7288-4415-8411-7A59432FAD8C}">
  <sheetPr>
    <tabColor rgb="FFEEDDFF"/>
  </sheetPr>
  <dimension ref="A1:L35"/>
  <sheetViews>
    <sheetView showGridLines="0" zoomScaleNormal="100" workbookViewId="0"/>
  </sheetViews>
  <sheetFormatPr defaultColWidth="11.85546875" defaultRowHeight="18" x14ac:dyDescent="0.25"/>
  <cols>
    <col min="1" max="1" width="5.85546875" style="128" customWidth="1"/>
    <col min="2" max="2" width="47.7109375" style="128" customWidth="1"/>
    <col min="3" max="3" width="14.140625" style="128" bestFit="1" customWidth="1"/>
    <col min="4" max="4" width="12.28515625" style="128" bestFit="1" customWidth="1"/>
    <col min="5" max="5" width="21.28515625" style="128" customWidth="1"/>
    <col min="6" max="6" width="16.5703125" style="128" bestFit="1" customWidth="1"/>
    <col min="7" max="7" width="15.5703125" style="128" customWidth="1"/>
    <col min="8" max="8" width="12.28515625" style="128" bestFit="1" customWidth="1"/>
    <col min="9" max="9" width="20.5703125" style="128" bestFit="1" customWidth="1"/>
    <col min="10" max="10" width="16.28515625" style="128" bestFit="1" customWidth="1"/>
    <col min="11" max="11" width="19.7109375" style="128" bestFit="1" customWidth="1"/>
    <col min="12" max="12" width="14.7109375" style="128" customWidth="1"/>
    <col min="13" max="16384" width="11.85546875" style="128"/>
  </cols>
  <sheetData>
    <row r="1" spans="1:12" s="139" customFormat="1" ht="30" customHeight="1" thickBot="1" x14ac:dyDescent="0.4">
      <c r="A1" s="140" t="str" cm="1">
        <f t="array" aca="1" ref="A1" ca="1">MID(CELL("filename",A1),FIND("]",CELL("filename",A1))+1,255)</f>
        <v>2_0_VLOOKUP Example</v>
      </c>
      <c r="B1" s="138"/>
      <c r="C1" s="138"/>
      <c r="D1" s="138"/>
      <c r="E1" s="138"/>
      <c r="F1" s="138"/>
      <c r="G1" s="138"/>
      <c r="H1" s="138"/>
      <c r="I1" s="138"/>
      <c r="J1" s="138"/>
      <c r="K1" s="138"/>
      <c r="L1" s="138"/>
    </row>
    <row r="2" spans="1:12" s="142" customFormat="1" ht="21" x14ac:dyDescent="0.35"/>
    <row r="3" spans="1:12" s="142" customFormat="1" ht="21" x14ac:dyDescent="0.35">
      <c r="A3" s="142" t="s">
        <v>595</v>
      </c>
    </row>
    <row r="4" spans="1:12" s="142" customFormat="1" ht="21" x14ac:dyDescent="0.35">
      <c r="A4" s="280" t="s">
        <v>597</v>
      </c>
      <c r="F4" s="633" t="s">
        <v>596</v>
      </c>
    </row>
    <row r="5" spans="1:12" s="174" customFormat="1" ht="21.75" thickBot="1" x14ac:dyDescent="0.4">
      <c r="A5" s="206" t="s">
        <v>445</v>
      </c>
      <c r="B5" s="320" t="s">
        <v>598</v>
      </c>
      <c r="F5" s="634"/>
    </row>
    <row r="6" spans="1:12" s="174" customFormat="1" ht="21.75" thickBot="1" x14ac:dyDescent="0.4">
      <c r="A6" s="206" t="s">
        <v>445</v>
      </c>
      <c r="B6" s="320" t="s">
        <v>602</v>
      </c>
      <c r="F6" s="321" t="s">
        <v>335</v>
      </c>
      <c r="G6" s="322" t="s">
        <v>106</v>
      </c>
      <c r="H6" s="322" t="s">
        <v>168</v>
      </c>
      <c r="I6" s="322" t="s">
        <v>170</v>
      </c>
      <c r="J6" s="322" t="s">
        <v>368</v>
      </c>
      <c r="K6" s="323" t="s">
        <v>369</v>
      </c>
      <c r="L6" s="324" t="s">
        <v>439</v>
      </c>
    </row>
    <row r="7" spans="1:12" s="174" customFormat="1" ht="21.75" thickBot="1" x14ac:dyDescent="0.4">
      <c r="A7" s="206" t="s">
        <v>445</v>
      </c>
      <c r="B7" s="320" t="s">
        <v>599</v>
      </c>
      <c r="F7" s="325" t="s">
        <v>371</v>
      </c>
      <c r="G7" s="326" t="str">
        <f>VLOOKUP(F7,F11:L28,2)</f>
        <v>Northern</v>
      </c>
      <c r="H7" s="327">
        <f>VLOOKUP(F7,F11:L28,3)</f>
        <v>731</v>
      </c>
      <c r="I7" s="328">
        <f>VLOOKUP(F7,F11:L28,4)</f>
        <v>146.20000000000002</v>
      </c>
      <c r="J7" s="327">
        <f>VLOOKUP(F7,F11:L28,5)</f>
        <v>39</v>
      </c>
      <c r="K7" s="329">
        <f>VLOOKUP(F7,F11:L28,6)</f>
        <v>185.20000000000002</v>
      </c>
      <c r="L7" s="330">
        <f>VLOOKUP(F7,F11:L28,7)</f>
        <v>545.79999999999995</v>
      </c>
    </row>
    <row r="8" spans="1:12" s="174" customFormat="1" ht="21" x14ac:dyDescent="0.35">
      <c r="A8" s="206" t="s">
        <v>445</v>
      </c>
      <c r="B8" s="320" t="s">
        <v>600</v>
      </c>
      <c r="F8" s="300"/>
      <c r="G8" s="300"/>
      <c r="H8" s="300"/>
      <c r="I8" s="300"/>
      <c r="J8" s="300"/>
      <c r="K8" s="300"/>
      <c r="L8" s="300"/>
    </row>
    <row r="9" spans="1:12" s="174" customFormat="1" ht="21.75" thickBot="1" x14ac:dyDescent="0.4">
      <c r="A9" s="206" t="s">
        <v>445</v>
      </c>
      <c r="B9" s="320" t="s">
        <v>601</v>
      </c>
    </row>
    <row r="10" spans="1:12" s="174" customFormat="1" ht="21.75" thickBot="1" x14ac:dyDescent="0.4">
      <c r="A10" s="206" t="s">
        <v>445</v>
      </c>
      <c r="B10" s="320" t="s">
        <v>603</v>
      </c>
      <c r="F10" s="301" t="s">
        <v>335</v>
      </c>
      <c r="G10" s="302" t="s">
        <v>106</v>
      </c>
      <c r="H10" s="302" t="s">
        <v>168</v>
      </c>
      <c r="I10" s="302" t="s">
        <v>170</v>
      </c>
      <c r="J10" s="302" t="s">
        <v>368</v>
      </c>
      <c r="K10" s="302" t="s">
        <v>369</v>
      </c>
      <c r="L10" s="303" t="s">
        <v>439</v>
      </c>
    </row>
    <row r="11" spans="1:12" s="174" customFormat="1" ht="21" x14ac:dyDescent="0.35">
      <c r="A11" s="206" t="s">
        <v>445</v>
      </c>
      <c r="B11" s="320" t="s">
        <v>605</v>
      </c>
      <c r="F11" s="304" t="s">
        <v>371</v>
      </c>
      <c r="G11" s="176" t="s">
        <v>107</v>
      </c>
      <c r="H11" s="177">
        <v>731</v>
      </c>
      <c r="I11" s="177">
        <f t="shared" ref="I11:I28" si="0">H11*0.2</f>
        <v>146.20000000000002</v>
      </c>
      <c r="J11" s="177">
        <v>39</v>
      </c>
      <c r="K11" s="305">
        <f t="shared" ref="K11:K28" si="1">I11+J11</f>
        <v>185.20000000000002</v>
      </c>
      <c r="L11" s="306">
        <f t="shared" ref="L11:L28" si="2">H11-K11</f>
        <v>545.79999999999995</v>
      </c>
    </row>
    <row r="12" spans="1:12" s="174" customFormat="1" ht="21" x14ac:dyDescent="0.35">
      <c r="A12" s="206" t="s">
        <v>445</v>
      </c>
      <c r="B12" s="320" t="s">
        <v>604</v>
      </c>
      <c r="F12" s="307" t="s">
        <v>341</v>
      </c>
      <c r="G12" s="178" t="s">
        <v>110</v>
      </c>
      <c r="H12" s="179">
        <v>748</v>
      </c>
      <c r="I12" s="179">
        <f t="shared" si="0"/>
        <v>149.6</v>
      </c>
      <c r="J12" s="179">
        <v>57</v>
      </c>
      <c r="K12" s="308">
        <f t="shared" si="1"/>
        <v>206.6</v>
      </c>
      <c r="L12" s="309">
        <f t="shared" si="2"/>
        <v>541.4</v>
      </c>
    </row>
    <row r="13" spans="1:12" s="174" customFormat="1" ht="21" x14ac:dyDescent="0.35">
      <c r="F13" s="307" t="s">
        <v>370</v>
      </c>
      <c r="G13" s="178" t="s">
        <v>109</v>
      </c>
      <c r="H13" s="179">
        <v>765</v>
      </c>
      <c r="I13" s="179">
        <f t="shared" si="0"/>
        <v>153</v>
      </c>
      <c r="J13" s="179">
        <v>83</v>
      </c>
      <c r="K13" s="308">
        <f t="shared" si="1"/>
        <v>236</v>
      </c>
      <c r="L13" s="309">
        <f t="shared" si="2"/>
        <v>529</v>
      </c>
    </row>
    <row r="14" spans="1:12" s="174" customFormat="1" ht="21" x14ac:dyDescent="0.35">
      <c r="F14" s="307" t="s">
        <v>174</v>
      </c>
      <c r="G14" s="178" t="s">
        <v>109</v>
      </c>
      <c r="H14" s="179">
        <v>673</v>
      </c>
      <c r="I14" s="179">
        <f t="shared" si="0"/>
        <v>134.6</v>
      </c>
      <c r="J14" s="179">
        <v>28</v>
      </c>
      <c r="K14" s="308">
        <f t="shared" si="1"/>
        <v>162.6</v>
      </c>
      <c r="L14" s="309">
        <f t="shared" si="2"/>
        <v>510.4</v>
      </c>
    </row>
    <row r="15" spans="1:12" s="174" customFormat="1" ht="21" x14ac:dyDescent="0.35">
      <c r="F15" s="307" t="s">
        <v>372</v>
      </c>
      <c r="G15" s="178" t="s">
        <v>107</v>
      </c>
      <c r="H15" s="179">
        <v>954</v>
      </c>
      <c r="I15" s="179">
        <f t="shared" si="0"/>
        <v>190.8</v>
      </c>
      <c r="J15" s="179">
        <v>256</v>
      </c>
      <c r="K15" s="308">
        <f t="shared" si="1"/>
        <v>446.8</v>
      </c>
      <c r="L15" s="309">
        <f t="shared" si="2"/>
        <v>507.2</v>
      </c>
    </row>
    <row r="16" spans="1:12" s="174" customFormat="1" ht="21" x14ac:dyDescent="0.35">
      <c r="F16" s="307" t="s">
        <v>373</v>
      </c>
      <c r="G16" s="178" t="s">
        <v>107</v>
      </c>
      <c r="H16" s="179">
        <v>687</v>
      </c>
      <c r="I16" s="179">
        <f t="shared" si="0"/>
        <v>137.4</v>
      </c>
      <c r="J16" s="179">
        <v>48</v>
      </c>
      <c r="K16" s="308">
        <f t="shared" si="1"/>
        <v>185.4</v>
      </c>
      <c r="L16" s="309">
        <f t="shared" si="2"/>
        <v>501.6</v>
      </c>
    </row>
    <row r="17" spans="6:12" s="174" customFormat="1" ht="21" x14ac:dyDescent="0.35">
      <c r="F17" s="307" t="s">
        <v>374</v>
      </c>
      <c r="G17" s="178" t="s">
        <v>107</v>
      </c>
      <c r="H17" s="179">
        <v>689</v>
      </c>
      <c r="I17" s="179">
        <f t="shared" si="0"/>
        <v>137.80000000000001</v>
      </c>
      <c r="J17" s="179">
        <v>58</v>
      </c>
      <c r="K17" s="308">
        <f t="shared" si="1"/>
        <v>195.8</v>
      </c>
      <c r="L17" s="309">
        <f t="shared" si="2"/>
        <v>493.2</v>
      </c>
    </row>
    <row r="18" spans="6:12" s="174" customFormat="1" ht="21" x14ac:dyDescent="0.35">
      <c r="F18" s="307" t="s">
        <v>375</v>
      </c>
      <c r="G18" s="178" t="s">
        <v>110</v>
      </c>
      <c r="H18" s="179">
        <v>768</v>
      </c>
      <c r="I18" s="179">
        <f t="shared" si="0"/>
        <v>153.60000000000002</v>
      </c>
      <c r="J18" s="179">
        <v>123</v>
      </c>
      <c r="K18" s="308">
        <f t="shared" si="1"/>
        <v>276.60000000000002</v>
      </c>
      <c r="L18" s="309">
        <f t="shared" si="2"/>
        <v>491.4</v>
      </c>
    </row>
    <row r="19" spans="6:12" s="174" customFormat="1" ht="21" x14ac:dyDescent="0.35">
      <c r="F19" s="307" t="s">
        <v>171</v>
      </c>
      <c r="G19" s="178" t="s">
        <v>110</v>
      </c>
      <c r="H19" s="179">
        <v>843</v>
      </c>
      <c r="I19" s="179">
        <f t="shared" si="0"/>
        <v>168.60000000000002</v>
      </c>
      <c r="J19" s="179">
        <v>212</v>
      </c>
      <c r="K19" s="308">
        <f t="shared" si="1"/>
        <v>380.6</v>
      </c>
      <c r="L19" s="309">
        <f t="shared" si="2"/>
        <v>462.4</v>
      </c>
    </row>
    <row r="20" spans="6:12" s="174" customFormat="1" ht="21" x14ac:dyDescent="0.35">
      <c r="F20" s="307" t="s">
        <v>338</v>
      </c>
      <c r="G20" s="178" t="s">
        <v>109</v>
      </c>
      <c r="H20" s="179">
        <v>750</v>
      </c>
      <c r="I20" s="179">
        <f t="shared" si="0"/>
        <v>150</v>
      </c>
      <c r="J20" s="179">
        <v>156</v>
      </c>
      <c r="K20" s="308">
        <f t="shared" si="1"/>
        <v>306</v>
      </c>
      <c r="L20" s="309">
        <f t="shared" si="2"/>
        <v>444</v>
      </c>
    </row>
    <row r="21" spans="6:12" s="174" customFormat="1" ht="21" x14ac:dyDescent="0.35">
      <c r="F21" s="307" t="s">
        <v>376</v>
      </c>
      <c r="G21" s="178" t="s">
        <v>110</v>
      </c>
      <c r="H21" s="179">
        <v>844</v>
      </c>
      <c r="I21" s="179">
        <f t="shared" si="0"/>
        <v>168.8</v>
      </c>
      <c r="J21" s="179">
        <v>248</v>
      </c>
      <c r="K21" s="308">
        <f t="shared" si="1"/>
        <v>416.8</v>
      </c>
      <c r="L21" s="309">
        <f t="shared" si="2"/>
        <v>427.2</v>
      </c>
    </row>
    <row r="22" spans="6:12" s="174" customFormat="1" ht="21" x14ac:dyDescent="0.35">
      <c r="F22" s="307" t="s">
        <v>5</v>
      </c>
      <c r="G22" s="178" t="s">
        <v>107</v>
      </c>
      <c r="H22" s="179">
        <v>870</v>
      </c>
      <c r="I22" s="179">
        <f t="shared" si="0"/>
        <v>174</v>
      </c>
      <c r="J22" s="179">
        <v>310</v>
      </c>
      <c r="K22" s="308">
        <f t="shared" si="1"/>
        <v>484</v>
      </c>
      <c r="L22" s="309">
        <f t="shared" si="2"/>
        <v>386</v>
      </c>
    </row>
    <row r="23" spans="6:12" s="174" customFormat="1" ht="21" x14ac:dyDescent="0.35">
      <c r="F23" s="307" t="s">
        <v>377</v>
      </c>
      <c r="G23" s="178" t="s">
        <v>109</v>
      </c>
      <c r="H23" s="179">
        <v>632</v>
      </c>
      <c r="I23" s="179">
        <f t="shared" si="0"/>
        <v>126.4</v>
      </c>
      <c r="J23" s="179">
        <v>121</v>
      </c>
      <c r="K23" s="308">
        <f t="shared" si="1"/>
        <v>247.4</v>
      </c>
      <c r="L23" s="309">
        <f t="shared" si="2"/>
        <v>384.6</v>
      </c>
    </row>
    <row r="24" spans="6:12" s="174" customFormat="1" ht="21" x14ac:dyDescent="0.35">
      <c r="F24" s="307" t="s">
        <v>378</v>
      </c>
      <c r="G24" s="178" t="s">
        <v>107</v>
      </c>
      <c r="H24" s="179">
        <v>701</v>
      </c>
      <c r="I24" s="179">
        <f t="shared" si="0"/>
        <v>140.20000000000002</v>
      </c>
      <c r="J24" s="179">
        <v>178</v>
      </c>
      <c r="K24" s="308">
        <f t="shared" si="1"/>
        <v>318.20000000000005</v>
      </c>
      <c r="L24" s="309">
        <f t="shared" si="2"/>
        <v>382.79999999999995</v>
      </c>
    </row>
    <row r="25" spans="6:12" s="174" customFormat="1" ht="21" x14ac:dyDescent="0.35">
      <c r="F25" s="307" t="s">
        <v>379</v>
      </c>
      <c r="G25" s="178" t="s">
        <v>110</v>
      </c>
      <c r="H25" s="179">
        <v>554</v>
      </c>
      <c r="I25" s="179">
        <f t="shared" si="0"/>
        <v>110.80000000000001</v>
      </c>
      <c r="J25" s="179">
        <v>93</v>
      </c>
      <c r="K25" s="308">
        <f t="shared" si="1"/>
        <v>203.8</v>
      </c>
      <c r="L25" s="309">
        <f t="shared" si="2"/>
        <v>350.2</v>
      </c>
    </row>
    <row r="26" spans="6:12" s="174" customFormat="1" ht="21" x14ac:dyDescent="0.35">
      <c r="F26" s="307" t="s">
        <v>380</v>
      </c>
      <c r="G26" s="178" t="s">
        <v>107</v>
      </c>
      <c r="H26" s="179">
        <v>456</v>
      </c>
      <c r="I26" s="179">
        <f t="shared" si="0"/>
        <v>91.2</v>
      </c>
      <c r="J26" s="179">
        <v>35</v>
      </c>
      <c r="K26" s="308">
        <f t="shared" si="1"/>
        <v>126.2</v>
      </c>
      <c r="L26" s="309">
        <f t="shared" si="2"/>
        <v>329.8</v>
      </c>
    </row>
    <row r="27" spans="6:12" s="174" customFormat="1" ht="21" x14ac:dyDescent="0.35">
      <c r="F27" s="307" t="s">
        <v>381</v>
      </c>
      <c r="G27" s="178" t="s">
        <v>109</v>
      </c>
      <c r="H27" s="310">
        <v>586</v>
      </c>
      <c r="I27" s="310">
        <f t="shared" si="0"/>
        <v>117.2</v>
      </c>
      <c r="J27" s="310">
        <v>147</v>
      </c>
      <c r="K27" s="308">
        <f t="shared" si="1"/>
        <v>264.2</v>
      </c>
      <c r="L27" s="311">
        <f t="shared" si="2"/>
        <v>321.8</v>
      </c>
    </row>
    <row r="28" spans="6:12" s="174" customFormat="1" ht="21.75" thickBot="1" x14ac:dyDescent="0.4">
      <c r="F28" s="312" t="s">
        <v>382</v>
      </c>
      <c r="G28" s="313" t="s">
        <v>110</v>
      </c>
      <c r="H28" s="314">
        <v>278</v>
      </c>
      <c r="I28" s="314">
        <f t="shared" si="0"/>
        <v>55.6</v>
      </c>
      <c r="J28" s="314">
        <v>11</v>
      </c>
      <c r="K28" s="315">
        <f t="shared" si="1"/>
        <v>66.599999999999994</v>
      </c>
      <c r="L28" s="316">
        <f t="shared" si="2"/>
        <v>211.4</v>
      </c>
    </row>
    <row r="29" spans="6:12" s="174" customFormat="1" ht="21.75" thickBot="1" x14ac:dyDescent="0.4">
      <c r="F29" s="631" t="s">
        <v>164</v>
      </c>
      <c r="G29" s="632"/>
      <c r="H29" s="317">
        <f>SUM(H11:H28)</f>
        <v>12529</v>
      </c>
      <c r="I29" s="317">
        <f>SUM(I11:I28)</f>
        <v>2505.7999999999997</v>
      </c>
      <c r="J29" s="317">
        <f>SUM(J11:J28)</f>
        <v>2203</v>
      </c>
      <c r="K29" s="318">
        <f>SUM(K11:K28)</f>
        <v>4708.8</v>
      </c>
      <c r="L29" s="319">
        <f>SUM(L11:L28)</f>
        <v>7820.1999999999989</v>
      </c>
    </row>
    <row r="30" spans="6:12" s="174" customFormat="1" ht="21" x14ac:dyDescent="0.35"/>
    <row r="31" spans="6:12" s="174" customFormat="1" ht="21" x14ac:dyDescent="0.35"/>
    <row r="32" spans="6:12" s="174" customFormat="1" ht="21" x14ac:dyDescent="0.35"/>
    <row r="33" spans="1:10" s="174" customFormat="1" ht="21" x14ac:dyDescent="0.35">
      <c r="A33" s="128"/>
      <c r="B33" s="128"/>
    </row>
    <row r="34" spans="1:10" x14ac:dyDescent="0.25">
      <c r="J34" s="129"/>
    </row>
    <row r="35" spans="1:10" x14ac:dyDescent="0.25">
      <c r="J35" s="129"/>
    </row>
  </sheetData>
  <mergeCells count="2">
    <mergeCell ref="F29:G29"/>
    <mergeCell ref="F4:F5"/>
  </mergeCells>
  <dataValidations count="1">
    <dataValidation type="list" allowBlank="1" showInputMessage="1" showErrorMessage="1" sqref="F7" xr:uid="{6A8AD291-F354-43C8-9C9B-589EB0C26D3B}">
      <formula1>$F$11:$F$28</formula1>
    </dataValidation>
  </dataValidations>
  <hyperlinks>
    <hyperlink ref="A1" location="CONTENT!A1" display="CONTENT!A1" xr:uid="{BDD60456-8D39-41B0-8327-A21BAB089030}"/>
  </hyperlinks>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65493-0854-4B50-BC84-4356F8556CFC}">
  <sheetPr codeName="Sheet18">
    <tabColor rgb="FFEEDDFF"/>
  </sheetPr>
  <dimension ref="A1:L61"/>
  <sheetViews>
    <sheetView showGridLines="0" zoomScaleNormal="100" workbookViewId="0"/>
  </sheetViews>
  <sheetFormatPr defaultColWidth="11.85546875" defaultRowHeight="18" x14ac:dyDescent="0.25"/>
  <cols>
    <col min="1" max="1" width="16.5703125" style="74" customWidth="1"/>
    <col min="2" max="2" width="23.140625" style="74" customWidth="1"/>
    <col min="3" max="3" width="20.42578125" style="74" customWidth="1"/>
    <col min="4" max="4" width="18.5703125" style="74" customWidth="1"/>
    <col min="5" max="5" width="15.140625" style="74" customWidth="1"/>
    <col min="6" max="6" width="6.85546875" style="74" customWidth="1"/>
    <col min="7" max="7" width="13.28515625" style="74" bestFit="1" customWidth="1"/>
    <col min="8" max="16384" width="11.85546875" style="74"/>
  </cols>
  <sheetData>
    <row r="1" spans="1:12" s="139" customFormat="1" ht="30" customHeight="1" thickBot="1" x14ac:dyDescent="0.4">
      <c r="A1" s="140" t="str" cm="1">
        <f t="array" aca="1" ref="A1" ca="1">MID(CELL("filename",A1),FIND("]",CELL("filename",A1))+1,255)</f>
        <v>2_0_V Lookup</v>
      </c>
      <c r="B1" s="138"/>
      <c r="C1" s="138"/>
      <c r="D1" s="138"/>
      <c r="E1" s="138"/>
      <c r="F1" s="138"/>
      <c r="G1" s="138"/>
      <c r="H1" s="138"/>
      <c r="I1" s="138"/>
      <c r="J1" s="138"/>
      <c r="K1" s="138"/>
      <c r="L1" s="138"/>
    </row>
    <row r="2" spans="1:12" s="142" customFormat="1" ht="21.75" thickBot="1" x14ac:dyDescent="0.4"/>
    <row r="3" spans="1:12" s="143" customFormat="1" ht="42.75" customHeight="1" thickBot="1" x14ac:dyDescent="0.4">
      <c r="A3" s="160" t="s">
        <v>287</v>
      </c>
      <c r="B3" s="161" t="s">
        <v>333</v>
      </c>
      <c r="C3" s="161" t="s">
        <v>334</v>
      </c>
      <c r="D3" s="162" t="s">
        <v>335</v>
      </c>
      <c r="G3" s="635" t="s">
        <v>336</v>
      </c>
      <c r="H3" s="636"/>
      <c r="I3" s="636"/>
      <c r="J3" s="636"/>
      <c r="K3" s="636"/>
      <c r="L3" s="637"/>
    </row>
    <row r="4" spans="1:12" s="143" customFormat="1" ht="21.75" thickBot="1" x14ac:dyDescent="0.4">
      <c r="A4" s="156" t="s">
        <v>308</v>
      </c>
      <c r="B4" s="157" t="s">
        <v>229</v>
      </c>
      <c r="C4" s="158">
        <v>40948</v>
      </c>
      <c r="D4" s="159" t="s">
        <v>337</v>
      </c>
      <c r="G4" s="163"/>
      <c r="H4" s="163"/>
      <c r="I4" s="163"/>
    </row>
    <row r="5" spans="1:12" s="143" customFormat="1" ht="21" x14ac:dyDescent="0.35">
      <c r="A5" s="144" t="s">
        <v>307</v>
      </c>
      <c r="B5" s="145" t="s">
        <v>1</v>
      </c>
      <c r="C5" s="146">
        <v>10816</v>
      </c>
      <c r="D5" s="147" t="s">
        <v>422</v>
      </c>
      <c r="G5" s="638" t="s">
        <v>423</v>
      </c>
      <c r="H5" s="639"/>
      <c r="I5" s="639"/>
      <c r="J5" s="639"/>
      <c r="K5" s="639"/>
      <c r="L5" s="640"/>
    </row>
    <row r="6" spans="1:12" s="143" customFormat="1" ht="21" customHeight="1" x14ac:dyDescent="0.35">
      <c r="A6" s="144" t="s">
        <v>313</v>
      </c>
      <c r="B6" s="145" t="s">
        <v>2</v>
      </c>
      <c r="C6" s="146">
        <v>113347</v>
      </c>
      <c r="D6" s="147" t="s">
        <v>338</v>
      </c>
      <c r="G6" s="641"/>
      <c r="H6" s="642"/>
      <c r="I6" s="642"/>
      <c r="J6" s="642"/>
      <c r="K6" s="642"/>
      <c r="L6" s="643"/>
    </row>
    <row r="7" spans="1:12" s="143" customFormat="1" ht="21.75" thickBot="1" x14ac:dyDescent="0.4">
      <c r="A7" s="144" t="s">
        <v>304</v>
      </c>
      <c r="B7" s="145" t="s">
        <v>339</v>
      </c>
      <c r="C7" s="146">
        <v>9221</v>
      </c>
      <c r="D7" s="147" t="s">
        <v>171</v>
      </c>
      <c r="G7" s="644"/>
      <c r="H7" s="645"/>
      <c r="I7" s="645"/>
      <c r="J7" s="645"/>
      <c r="K7" s="645"/>
      <c r="L7" s="646"/>
    </row>
    <row r="8" spans="1:12" s="143" customFormat="1" ht="21" x14ac:dyDescent="0.35">
      <c r="A8" s="144" t="s">
        <v>293</v>
      </c>
      <c r="B8" s="145" t="s">
        <v>1</v>
      </c>
      <c r="C8" s="146">
        <v>652659</v>
      </c>
      <c r="D8" s="147" t="s">
        <v>340</v>
      </c>
      <c r="G8" s="155"/>
      <c r="H8" s="155"/>
      <c r="I8" s="155"/>
    </row>
    <row r="9" spans="1:12" s="143" customFormat="1" ht="21.75" thickBot="1" x14ac:dyDescent="0.4">
      <c r="A9" s="148" t="s">
        <v>312</v>
      </c>
      <c r="B9" s="149" t="s">
        <v>3</v>
      </c>
      <c r="C9" s="150">
        <v>64183</v>
      </c>
      <c r="D9" s="151" t="s">
        <v>5</v>
      </c>
      <c r="G9" s="164"/>
      <c r="H9" s="164"/>
      <c r="I9" s="164"/>
    </row>
    <row r="10" spans="1:12" s="143" customFormat="1" ht="21.75" thickBot="1" x14ac:dyDescent="0.4">
      <c r="G10" s="649" t="s">
        <v>424</v>
      </c>
      <c r="H10" s="650"/>
      <c r="I10" s="651"/>
    </row>
    <row r="11" spans="1:12" s="155" customFormat="1" ht="57.75" thickBot="1" x14ac:dyDescent="0.4">
      <c r="A11" s="166" t="s">
        <v>342</v>
      </c>
      <c r="B11" s="167" t="s">
        <v>333</v>
      </c>
      <c r="C11" s="167" t="s">
        <v>334</v>
      </c>
      <c r="D11" s="168" t="s">
        <v>335</v>
      </c>
      <c r="G11" s="652"/>
      <c r="H11" s="642"/>
      <c r="I11" s="653"/>
    </row>
    <row r="12" spans="1:12" s="152" customFormat="1" ht="29.25" thickBot="1" x14ac:dyDescent="0.5">
      <c r="A12" s="169" t="s">
        <v>312</v>
      </c>
      <c r="B12" s="170"/>
      <c r="C12" s="171">
        <f>VLOOKUP(A12,A4:D9,3)</f>
        <v>64183</v>
      </c>
      <c r="D12" s="172" t="str">
        <f>VLOOKUP(A12,A4:D9,4)</f>
        <v>Mai</v>
      </c>
      <c r="G12" s="654" t="s">
        <v>343</v>
      </c>
      <c r="H12" s="655"/>
      <c r="I12" s="656"/>
      <c r="J12" s="243" t="s">
        <v>463</v>
      </c>
    </row>
    <row r="13" spans="1:12" s="143" customFormat="1" ht="21.75" thickBot="1" x14ac:dyDescent="0.4">
      <c r="A13" s="153"/>
      <c r="B13" s="152"/>
      <c r="C13" s="154"/>
      <c r="D13" s="152"/>
      <c r="E13" s="152"/>
      <c r="F13" s="152"/>
    </row>
    <row r="14" spans="1:12" s="143" customFormat="1" ht="26.25" customHeight="1" x14ac:dyDescent="0.35">
      <c r="A14" s="173" t="s">
        <v>425</v>
      </c>
      <c r="B14" s="173"/>
      <c r="C14" s="173"/>
      <c r="D14" s="173"/>
      <c r="E14" s="173"/>
      <c r="F14" s="173"/>
      <c r="G14" s="173"/>
    </row>
    <row r="15" spans="1:12" s="143" customFormat="1" ht="21" x14ac:dyDescent="0.35">
      <c r="A15" s="143" t="s">
        <v>435</v>
      </c>
    </row>
    <row r="16" spans="1:12" s="143" customFormat="1" ht="21" x14ac:dyDescent="0.35">
      <c r="A16" s="143" t="s">
        <v>344</v>
      </c>
    </row>
    <row r="17" spans="1:6" s="143" customFormat="1" ht="21" x14ac:dyDescent="0.35">
      <c r="A17" s="143" t="s">
        <v>426</v>
      </c>
    </row>
    <row r="18" spans="1:6" s="143" customFormat="1" ht="21" x14ac:dyDescent="0.35">
      <c r="A18" s="143" t="s">
        <v>345</v>
      </c>
    </row>
    <row r="19" spans="1:6" s="143" customFormat="1" ht="21" x14ac:dyDescent="0.35">
      <c r="A19" s="165" t="s">
        <v>427</v>
      </c>
    </row>
    <row r="20" spans="1:6" s="143" customFormat="1" ht="21" x14ac:dyDescent="0.35">
      <c r="A20" s="143" t="s">
        <v>428</v>
      </c>
    </row>
    <row r="21" spans="1:6" s="143" customFormat="1" ht="21" x14ac:dyDescent="0.35">
      <c r="A21" s="143" t="s">
        <v>429</v>
      </c>
    </row>
    <row r="22" spans="1:6" s="143" customFormat="1" ht="21" x14ac:dyDescent="0.35">
      <c r="A22" s="165" t="s">
        <v>436</v>
      </c>
    </row>
    <row r="23" spans="1:6" s="143" customFormat="1" ht="21" x14ac:dyDescent="0.35">
      <c r="A23" s="165" t="s">
        <v>430</v>
      </c>
    </row>
    <row r="24" spans="1:6" s="143" customFormat="1" ht="21" x14ac:dyDescent="0.35">
      <c r="A24" s="143" t="s">
        <v>431</v>
      </c>
    </row>
    <row r="25" spans="1:6" s="143" customFormat="1" ht="21" x14ac:dyDescent="0.35">
      <c r="A25" s="143" t="s">
        <v>437</v>
      </c>
    </row>
    <row r="26" spans="1:6" s="143" customFormat="1" ht="21" x14ac:dyDescent="0.35">
      <c r="A26" s="165" t="s">
        <v>438</v>
      </c>
    </row>
    <row r="27" spans="1:6" s="143" customFormat="1" ht="21" x14ac:dyDescent="0.35">
      <c r="A27" s="165" t="s">
        <v>432</v>
      </c>
    </row>
    <row r="28" spans="1:6" s="143" customFormat="1" ht="21" x14ac:dyDescent="0.35">
      <c r="A28" s="143" t="s">
        <v>433</v>
      </c>
    </row>
    <row r="29" spans="1:6" s="143" customFormat="1" ht="21" x14ac:dyDescent="0.35">
      <c r="A29" s="647" t="s">
        <v>434</v>
      </c>
      <c r="B29" s="648"/>
      <c r="C29" s="648"/>
      <c r="D29" s="648"/>
      <c r="E29" s="648"/>
      <c r="F29" s="648"/>
    </row>
    <row r="30" spans="1:6" s="143" customFormat="1" ht="21" x14ac:dyDescent="0.35"/>
    <row r="31" spans="1:6" s="143" customFormat="1" ht="21" x14ac:dyDescent="0.35"/>
    <row r="32" spans="1:6" s="143" customFormat="1" ht="21" x14ac:dyDescent="0.35"/>
    <row r="33" s="143" customFormat="1" ht="21" x14ac:dyDescent="0.35"/>
    <row r="34" s="143" customFormat="1" ht="21" x14ac:dyDescent="0.35"/>
    <row r="35" s="143" customFormat="1" ht="21" x14ac:dyDescent="0.35"/>
    <row r="36" s="143" customFormat="1" ht="21" x14ac:dyDescent="0.35"/>
    <row r="37" s="143" customFormat="1" ht="21" x14ac:dyDescent="0.35"/>
    <row r="38" s="143" customFormat="1" ht="21" x14ac:dyDescent="0.35"/>
    <row r="39" s="143" customFormat="1" ht="21" x14ac:dyDescent="0.35"/>
    <row r="40" s="143" customFormat="1" ht="21" x14ac:dyDescent="0.35"/>
    <row r="41" s="143" customFormat="1" ht="21" x14ac:dyDescent="0.35"/>
    <row r="42" s="143" customFormat="1" ht="21" x14ac:dyDescent="0.35"/>
    <row r="43" s="143" customFormat="1" ht="21" x14ac:dyDescent="0.35"/>
    <row r="44" s="143" customFormat="1" ht="21" x14ac:dyDescent="0.35"/>
    <row r="45" s="143" customFormat="1" ht="21" x14ac:dyDescent="0.35"/>
    <row r="46" s="143" customFormat="1" ht="21" x14ac:dyDescent="0.35"/>
    <row r="47" s="143" customFormat="1" ht="21" x14ac:dyDescent="0.35"/>
    <row r="48" s="143" customFormat="1" ht="21" x14ac:dyDescent="0.35"/>
    <row r="49" s="143" customFormat="1" ht="21" x14ac:dyDescent="0.35"/>
    <row r="50" s="143" customFormat="1" ht="21" x14ac:dyDescent="0.35"/>
    <row r="51" s="143" customFormat="1" ht="21" x14ac:dyDescent="0.35"/>
    <row r="52" s="143" customFormat="1" ht="21" x14ac:dyDescent="0.35"/>
    <row r="53" s="143" customFormat="1" ht="21" x14ac:dyDescent="0.35"/>
    <row r="54" s="143" customFormat="1" ht="21" x14ac:dyDescent="0.35"/>
    <row r="55" s="143" customFormat="1" ht="21" x14ac:dyDescent="0.35"/>
    <row r="56" s="143" customFormat="1" ht="21" x14ac:dyDescent="0.35"/>
    <row r="57" s="143" customFormat="1" ht="21" x14ac:dyDescent="0.35"/>
    <row r="58" s="143" customFormat="1" ht="21" x14ac:dyDescent="0.35"/>
    <row r="59" s="143" customFormat="1" ht="21" x14ac:dyDescent="0.35"/>
    <row r="60" s="143" customFormat="1" ht="21" x14ac:dyDescent="0.35"/>
    <row r="61" s="143" customFormat="1" ht="21" x14ac:dyDescent="0.35"/>
  </sheetData>
  <mergeCells count="5">
    <mergeCell ref="G3:L3"/>
    <mergeCell ref="G5:L7"/>
    <mergeCell ref="A29:F29"/>
    <mergeCell ref="G10:I11"/>
    <mergeCell ref="G12:I12"/>
  </mergeCells>
  <hyperlinks>
    <hyperlink ref="A1" location="CONTENT!A1" display="CONTENT!A1" xr:uid="{D69F046D-8006-4D72-B087-27AC25654D19}"/>
  </hyperlinks>
  <pageMargins left="0.75" right="0.75" top="1" bottom="1" header="0.5" footer="0.5"/>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2882E-6341-4805-85C6-081DDFD052FD}">
  <sheetPr>
    <tabColor rgb="FFEEDDFF"/>
  </sheetPr>
  <dimension ref="A1:Y48"/>
  <sheetViews>
    <sheetView showGridLines="0" zoomScaleNormal="100" workbookViewId="0"/>
  </sheetViews>
  <sheetFormatPr defaultColWidth="11.85546875" defaultRowHeight="21" x14ac:dyDescent="0.35"/>
  <cols>
    <col min="1" max="1" width="5.5703125" style="182" customWidth="1"/>
    <col min="2" max="2" width="15.42578125" style="182" customWidth="1"/>
    <col min="3" max="3" width="13.28515625" style="182" customWidth="1"/>
    <col min="4" max="4" width="13.7109375" style="182" customWidth="1"/>
    <col min="5" max="5" width="18.85546875" style="182" customWidth="1"/>
    <col min="6" max="6" width="20.85546875" style="182" customWidth="1"/>
    <col min="7" max="7" width="15.140625" style="182" customWidth="1"/>
    <col min="8" max="8" width="15.5703125" style="182" customWidth="1"/>
    <col min="9" max="9" width="14.42578125" style="182" customWidth="1"/>
    <col min="10" max="10" width="4.42578125" style="182" customWidth="1"/>
    <col min="11" max="13" width="11.85546875" style="182"/>
    <col min="14" max="14" width="11.85546875" style="174"/>
    <col min="15" max="16384" width="11.85546875" style="182"/>
  </cols>
  <sheetData>
    <row r="1" spans="1:20" s="139" customFormat="1" ht="30" customHeight="1" thickBot="1" x14ac:dyDescent="0.4">
      <c r="A1" s="140" t="str" cm="1">
        <f t="array" aca="1" ref="A1" ca="1">MID(CELL("filename",A1),FIND("]",CELL("filename",A1))+1,255)</f>
        <v>2_1_Index</v>
      </c>
      <c r="B1" s="138"/>
      <c r="C1" s="138"/>
      <c r="D1" s="138"/>
      <c r="E1" s="138"/>
      <c r="F1" s="138"/>
      <c r="G1" s="138"/>
      <c r="H1" s="138"/>
      <c r="I1" s="138"/>
      <c r="J1" s="138"/>
      <c r="K1" s="138"/>
      <c r="L1" s="138"/>
      <c r="N1" s="201"/>
    </row>
    <row r="2" spans="1:20" s="142" customFormat="1" x14ac:dyDescent="0.35"/>
    <row r="3" spans="1:20" s="142" customFormat="1" x14ac:dyDescent="0.35">
      <c r="A3" s="142" t="s">
        <v>606</v>
      </c>
    </row>
    <row r="4" spans="1:20" s="142" customFormat="1" x14ac:dyDescent="0.35">
      <c r="A4" s="142" t="s">
        <v>607</v>
      </c>
    </row>
    <row r="6" spans="1:20" s="142" customFormat="1" ht="33" customHeight="1" x14ac:dyDescent="0.35">
      <c r="A6" s="180" t="s">
        <v>384</v>
      </c>
    </row>
    <row r="7" spans="1:20" s="174" customFormat="1" ht="43.5" customHeight="1" x14ac:dyDescent="0.35">
      <c r="C7" s="244" t="s">
        <v>464</v>
      </c>
    </row>
    <row r="8" spans="1:20" s="174" customFormat="1" ht="29.25" thickBot="1" x14ac:dyDescent="0.5">
      <c r="B8" s="342" t="s">
        <v>385</v>
      </c>
      <c r="C8" s="343">
        <v>6</v>
      </c>
      <c r="D8" s="346"/>
      <c r="E8" s="347" t="s">
        <v>440</v>
      </c>
      <c r="F8" s="348">
        <f>INDEX(B12:H21,C9,C8)</f>
        <v>306</v>
      </c>
      <c r="H8" s="181"/>
      <c r="I8" s="181"/>
    </row>
    <row r="9" spans="1:20" s="174" customFormat="1" ht="28.5" customHeight="1" x14ac:dyDescent="0.45">
      <c r="B9" s="344" t="s">
        <v>386</v>
      </c>
      <c r="C9" s="345">
        <v>10</v>
      </c>
      <c r="D9" s="175"/>
      <c r="E9" s="175"/>
      <c r="F9" s="181"/>
      <c r="H9" s="181"/>
      <c r="I9" s="181"/>
      <c r="J9" s="657" t="s">
        <v>444</v>
      </c>
      <c r="K9" s="658"/>
      <c r="L9" s="658"/>
      <c r="M9" s="658"/>
      <c r="N9" s="658"/>
      <c r="O9" s="658"/>
      <c r="P9" s="658"/>
      <c r="Q9" s="658"/>
      <c r="R9" s="658"/>
      <c r="S9" s="658"/>
      <c r="T9" s="659"/>
    </row>
    <row r="10" spans="1:20" s="174" customFormat="1" ht="21.75" thickBot="1" x14ac:dyDescent="0.4">
      <c r="C10" s="175"/>
      <c r="D10" s="175"/>
      <c r="E10" s="175"/>
      <c r="F10" s="175"/>
      <c r="J10" s="660"/>
      <c r="K10" s="661"/>
      <c r="L10" s="661"/>
      <c r="M10" s="661"/>
      <c r="N10" s="661"/>
      <c r="O10" s="661"/>
      <c r="P10" s="661"/>
      <c r="Q10" s="661"/>
      <c r="R10" s="661"/>
      <c r="S10" s="661"/>
      <c r="T10" s="662"/>
    </row>
    <row r="11" spans="1:20" s="174" customFormat="1" ht="42.75" thickBot="1" x14ac:dyDescent="0.4">
      <c r="B11" s="183" t="s">
        <v>335</v>
      </c>
      <c r="C11" s="184" t="s">
        <v>106</v>
      </c>
      <c r="D11" s="184" t="s">
        <v>168</v>
      </c>
      <c r="E11" s="184" t="s">
        <v>170</v>
      </c>
      <c r="F11" s="184" t="s">
        <v>368</v>
      </c>
      <c r="G11" s="191" t="s">
        <v>369</v>
      </c>
      <c r="H11" s="195" t="s">
        <v>439</v>
      </c>
      <c r="J11" s="660"/>
      <c r="K11" s="661"/>
      <c r="L11" s="661"/>
      <c r="M11" s="661"/>
      <c r="N11" s="661"/>
      <c r="O11" s="661"/>
      <c r="P11" s="661"/>
      <c r="Q11" s="661"/>
      <c r="R11" s="661"/>
      <c r="S11" s="661"/>
      <c r="T11" s="662"/>
    </row>
    <row r="12" spans="1:20" s="174" customFormat="1" ht="21.75" thickBot="1" x14ac:dyDescent="0.4">
      <c r="A12" s="233">
        <v>1</v>
      </c>
      <c r="B12" s="185" t="s">
        <v>371</v>
      </c>
      <c r="C12" s="176" t="s">
        <v>107</v>
      </c>
      <c r="D12" s="177">
        <v>731</v>
      </c>
      <c r="E12" s="177">
        <f t="shared" ref="E12:E21" si="0">D12*0.2</f>
        <v>146.20000000000002</v>
      </c>
      <c r="F12" s="177">
        <v>39</v>
      </c>
      <c r="G12" s="192">
        <f t="shared" ref="G12:G21" si="1">E12+F12</f>
        <v>185.20000000000002</v>
      </c>
      <c r="H12" s="196">
        <f t="shared" ref="H12:H21" si="2">D12-G12</f>
        <v>545.79999999999995</v>
      </c>
      <c r="J12" s="663"/>
      <c r="K12" s="664"/>
      <c r="L12" s="664"/>
      <c r="M12" s="664"/>
      <c r="N12" s="664"/>
      <c r="O12" s="664"/>
      <c r="P12" s="664"/>
      <c r="Q12" s="664"/>
      <c r="R12" s="664"/>
      <c r="S12" s="664"/>
      <c r="T12" s="665"/>
    </row>
    <row r="13" spans="1:20" s="174" customFormat="1" x14ac:dyDescent="0.35">
      <c r="A13" s="234">
        <v>2</v>
      </c>
      <c r="B13" s="186" t="s">
        <v>341</v>
      </c>
      <c r="C13" s="178" t="s">
        <v>110</v>
      </c>
      <c r="D13" s="179">
        <v>748</v>
      </c>
      <c r="E13" s="179">
        <f t="shared" si="0"/>
        <v>149.6</v>
      </c>
      <c r="F13" s="179">
        <v>57</v>
      </c>
      <c r="G13" s="193">
        <f t="shared" si="1"/>
        <v>206.6</v>
      </c>
      <c r="H13" s="197">
        <f t="shared" si="2"/>
        <v>541.4</v>
      </c>
      <c r="J13" s="205"/>
      <c r="K13" s="205"/>
      <c r="L13" s="205"/>
      <c r="M13" s="205"/>
      <c r="N13" s="205"/>
      <c r="O13" s="205"/>
      <c r="P13" s="205"/>
      <c r="Q13" s="205"/>
      <c r="R13" s="205"/>
      <c r="S13" s="205"/>
      <c r="T13" s="205"/>
    </row>
    <row r="14" spans="1:20" s="174" customFormat="1" x14ac:dyDescent="0.35">
      <c r="A14" s="234">
        <v>3</v>
      </c>
      <c r="B14" s="186" t="s">
        <v>370</v>
      </c>
      <c r="C14" s="178" t="s">
        <v>109</v>
      </c>
      <c r="D14" s="179">
        <v>765</v>
      </c>
      <c r="E14" s="179">
        <f t="shared" si="0"/>
        <v>153</v>
      </c>
      <c r="F14" s="179">
        <v>83</v>
      </c>
      <c r="G14" s="193">
        <f t="shared" si="1"/>
        <v>236</v>
      </c>
      <c r="H14" s="197">
        <f t="shared" si="2"/>
        <v>529</v>
      </c>
      <c r="J14" s="202" t="s">
        <v>441</v>
      </c>
    </row>
    <row r="15" spans="1:20" s="174" customFormat="1" x14ac:dyDescent="0.35">
      <c r="A15" s="234">
        <v>4</v>
      </c>
      <c r="B15" s="186" t="s">
        <v>174</v>
      </c>
      <c r="C15" s="178" t="s">
        <v>109</v>
      </c>
      <c r="D15" s="179">
        <v>673</v>
      </c>
      <c r="E15" s="179">
        <f t="shared" si="0"/>
        <v>134.6</v>
      </c>
      <c r="F15" s="179">
        <v>28</v>
      </c>
      <c r="G15" s="193">
        <f t="shared" si="1"/>
        <v>162.6</v>
      </c>
      <c r="H15" s="197">
        <f t="shared" si="2"/>
        <v>510.4</v>
      </c>
      <c r="J15" s="206" t="s">
        <v>445</v>
      </c>
      <c r="K15" s="203" t="s">
        <v>446</v>
      </c>
    </row>
    <row r="16" spans="1:20" s="174" customFormat="1" x14ac:dyDescent="0.35">
      <c r="A16" s="234">
        <v>5</v>
      </c>
      <c r="B16" s="186" t="s">
        <v>372</v>
      </c>
      <c r="C16" s="178" t="s">
        <v>107</v>
      </c>
      <c r="D16" s="179">
        <v>954</v>
      </c>
      <c r="E16" s="179">
        <f t="shared" si="0"/>
        <v>190.8</v>
      </c>
      <c r="F16" s="179">
        <v>256</v>
      </c>
      <c r="G16" s="193">
        <f t="shared" si="1"/>
        <v>446.8</v>
      </c>
      <c r="H16" s="197">
        <f t="shared" si="2"/>
        <v>507.2</v>
      </c>
      <c r="J16" s="206" t="s">
        <v>445</v>
      </c>
      <c r="K16" s="203" t="s">
        <v>447</v>
      </c>
    </row>
    <row r="17" spans="1:25" s="174" customFormat="1" x14ac:dyDescent="0.35">
      <c r="A17" s="234">
        <v>6</v>
      </c>
      <c r="B17" s="186" t="s">
        <v>373</v>
      </c>
      <c r="C17" s="178" t="s">
        <v>107</v>
      </c>
      <c r="D17" s="179">
        <v>687</v>
      </c>
      <c r="E17" s="179">
        <f t="shared" si="0"/>
        <v>137.4</v>
      </c>
      <c r="F17" s="179">
        <v>48</v>
      </c>
      <c r="G17" s="193">
        <f t="shared" si="1"/>
        <v>185.4</v>
      </c>
      <c r="H17" s="197">
        <f t="shared" si="2"/>
        <v>501.6</v>
      </c>
      <c r="J17" s="206" t="s">
        <v>445</v>
      </c>
      <c r="K17" s="203" t="s">
        <v>448</v>
      </c>
    </row>
    <row r="18" spans="1:25" s="174" customFormat="1" x14ac:dyDescent="0.35">
      <c r="A18" s="234">
        <v>7</v>
      </c>
      <c r="B18" s="186" t="s">
        <v>374</v>
      </c>
      <c r="C18" s="178" t="s">
        <v>107</v>
      </c>
      <c r="D18" s="179">
        <v>689</v>
      </c>
      <c r="E18" s="179">
        <f t="shared" si="0"/>
        <v>137.80000000000001</v>
      </c>
      <c r="F18" s="179">
        <v>58</v>
      </c>
      <c r="G18" s="193">
        <f t="shared" si="1"/>
        <v>195.8</v>
      </c>
      <c r="H18" s="197">
        <f t="shared" si="2"/>
        <v>493.2</v>
      </c>
    </row>
    <row r="19" spans="1:25" s="174" customFormat="1" x14ac:dyDescent="0.35">
      <c r="A19" s="234">
        <v>8</v>
      </c>
      <c r="B19" s="186" t="s">
        <v>375</v>
      </c>
      <c r="C19" s="178" t="s">
        <v>110</v>
      </c>
      <c r="D19" s="179">
        <v>768</v>
      </c>
      <c r="E19" s="179">
        <f t="shared" si="0"/>
        <v>153.60000000000002</v>
      </c>
      <c r="F19" s="179">
        <v>123</v>
      </c>
      <c r="G19" s="193">
        <f t="shared" si="1"/>
        <v>276.60000000000002</v>
      </c>
      <c r="H19" s="197">
        <f t="shared" si="2"/>
        <v>491.4</v>
      </c>
      <c r="J19" s="202" t="s">
        <v>442</v>
      </c>
    </row>
    <row r="20" spans="1:25" s="174" customFormat="1" x14ac:dyDescent="0.35">
      <c r="A20" s="234">
        <v>9</v>
      </c>
      <c r="B20" s="186" t="s">
        <v>171</v>
      </c>
      <c r="C20" s="178" t="s">
        <v>110</v>
      </c>
      <c r="D20" s="179">
        <v>843</v>
      </c>
      <c r="E20" s="179">
        <f t="shared" si="0"/>
        <v>168.60000000000002</v>
      </c>
      <c r="F20" s="179">
        <v>212</v>
      </c>
      <c r="G20" s="193">
        <f t="shared" si="1"/>
        <v>380.6</v>
      </c>
      <c r="H20" s="197">
        <f t="shared" si="2"/>
        <v>462.4</v>
      </c>
      <c r="J20" s="206" t="s">
        <v>445</v>
      </c>
      <c r="K20" s="204" t="s">
        <v>449</v>
      </c>
    </row>
    <row r="21" spans="1:25" s="174" customFormat="1" ht="21.75" thickBot="1" x14ac:dyDescent="0.4">
      <c r="A21" s="235">
        <v>10</v>
      </c>
      <c r="B21" s="186" t="s">
        <v>338</v>
      </c>
      <c r="C21" s="178" t="s">
        <v>109</v>
      </c>
      <c r="D21" s="179">
        <v>750</v>
      </c>
      <c r="E21" s="179">
        <f t="shared" si="0"/>
        <v>150</v>
      </c>
      <c r="F21" s="179">
        <v>156</v>
      </c>
      <c r="G21" s="193">
        <f t="shared" si="1"/>
        <v>306</v>
      </c>
      <c r="H21" s="197">
        <f t="shared" si="2"/>
        <v>444</v>
      </c>
      <c r="J21" s="206" t="s">
        <v>445</v>
      </c>
      <c r="K21" s="204" t="s">
        <v>450</v>
      </c>
    </row>
    <row r="22" spans="1:25" s="174" customFormat="1" ht="21.75" thickBot="1" x14ac:dyDescent="0.4">
      <c r="A22"/>
      <c r="B22" s="187" t="s">
        <v>164</v>
      </c>
      <c r="C22" s="188"/>
      <c r="D22" s="189">
        <f>SUM(D12:D21)</f>
        <v>7608</v>
      </c>
      <c r="E22" s="189">
        <f>SUM(E12:E21)</f>
        <v>1521.6</v>
      </c>
      <c r="F22" s="189">
        <f>SUM(F12:F21)</f>
        <v>1060</v>
      </c>
      <c r="G22" s="194">
        <f>SUM(G12:G21)</f>
        <v>2581.6</v>
      </c>
      <c r="H22" s="190">
        <f>SUM(H12:H21)</f>
        <v>5026.3999999999987</v>
      </c>
      <c r="J22" s="206" t="s">
        <v>445</v>
      </c>
      <c r="K22" s="204" t="s">
        <v>451</v>
      </c>
    </row>
    <row r="23" spans="1:25" s="174" customFormat="1" x14ac:dyDescent="0.35">
      <c r="A23"/>
      <c r="J23" s="201"/>
    </row>
    <row r="24" spans="1:25" s="174" customFormat="1" x14ac:dyDescent="0.35">
      <c r="J24" s="202" t="s">
        <v>443</v>
      </c>
    </row>
    <row r="25" spans="1:25" s="174" customFormat="1" x14ac:dyDescent="0.35">
      <c r="J25" s="206" t="s">
        <v>445</v>
      </c>
      <c r="K25" s="204" t="s">
        <v>452</v>
      </c>
    </row>
    <row r="26" spans="1:25" s="174" customFormat="1" x14ac:dyDescent="0.35">
      <c r="J26" s="206" t="s">
        <v>445</v>
      </c>
      <c r="K26" s="204" t="s">
        <v>454</v>
      </c>
    </row>
    <row r="27" spans="1:25" s="174" customFormat="1" x14ac:dyDescent="0.35">
      <c r="J27" s="206" t="s">
        <v>445</v>
      </c>
      <c r="K27" s="204" t="s">
        <v>453</v>
      </c>
    </row>
    <row r="28" spans="1:25" s="174" customFormat="1" ht="21.75" thickBot="1" x14ac:dyDescent="0.4"/>
    <row r="29" spans="1:25" s="142" customFormat="1" ht="24" x14ac:dyDescent="0.35">
      <c r="A29" s="173" t="s">
        <v>608</v>
      </c>
      <c r="B29" s="173"/>
      <c r="C29" s="173"/>
      <c r="D29" s="173"/>
      <c r="E29" s="173"/>
      <c r="F29" s="173"/>
      <c r="G29" s="173"/>
      <c r="H29" s="173"/>
      <c r="I29" s="173"/>
      <c r="J29" s="173"/>
      <c r="K29" s="173"/>
      <c r="L29" s="173"/>
      <c r="M29" s="173"/>
      <c r="N29" s="173"/>
      <c r="O29" s="173"/>
      <c r="P29" s="173"/>
      <c r="Q29" s="173"/>
      <c r="R29" s="173"/>
      <c r="S29" s="173"/>
      <c r="T29" s="173"/>
      <c r="U29" s="173"/>
      <c r="V29" s="173"/>
      <c r="W29" s="173"/>
      <c r="X29" s="173"/>
      <c r="Y29" s="173"/>
    </row>
    <row r="30" spans="1:25" s="142" customFormat="1" ht="33" customHeight="1" x14ac:dyDescent="0.35">
      <c r="A30" s="198" t="s">
        <v>609</v>
      </c>
    </row>
    <row r="31" spans="1:25" s="142" customFormat="1" x14ac:dyDescent="0.35">
      <c r="A31" s="336" t="s">
        <v>522</v>
      </c>
    </row>
    <row r="32" spans="1:25" s="142" customFormat="1" x14ac:dyDescent="0.35">
      <c r="A32" s="337" t="s">
        <v>612</v>
      </c>
    </row>
    <row r="33" spans="1:14" s="142" customFormat="1" x14ac:dyDescent="0.35">
      <c r="A33" s="337" t="s">
        <v>613</v>
      </c>
    </row>
    <row r="34" spans="1:14" s="142" customFormat="1" x14ac:dyDescent="0.35">
      <c r="A34" s="337" t="s">
        <v>620</v>
      </c>
    </row>
    <row r="35" spans="1:14" s="142" customFormat="1" x14ac:dyDescent="0.35">
      <c r="A35" s="340" t="s">
        <v>621</v>
      </c>
    </row>
    <row r="36" spans="1:14" s="142" customFormat="1" ht="8.25" customHeight="1" x14ac:dyDescent="0.35"/>
    <row r="37" spans="1:14" s="142" customFormat="1" x14ac:dyDescent="0.35">
      <c r="A37" s="198" t="s">
        <v>456</v>
      </c>
    </row>
    <row r="38" spans="1:14" s="142" customFormat="1" x14ac:dyDescent="0.35">
      <c r="A38" s="335" t="s">
        <v>614</v>
      </c>
    </row>
    <row r="39" spans="1:14" s="142" customFormat="1" ht="10.5" customHeight="1" x14ac:dyDescent="0.35"/>
    <row r="40" spans="1:14" s="142" customFormat="1" ht="33" customHeight="1" x14ac:dyDescent="0.35">
      <c r="A40" s="338" t="s">
        <v>610</v>
      </c>
      <c r="B40" s="339"/>
      <c r="C40" s="339"/>
      <c r="D40" s="339"/>
      <c r="E40" s="339"/>
      <c r="F40" s="339"/>
      <c r="G40" s="339"/>
      <c r="H40" s="339"/>
      <c r="I40" s="339"/>
      <c r="J40" s="339"/>
      <c r="K40" s="339"/>
      <c r="L40" s="339"/>
      <c r="M40" s="339"/>
      <c r="N40" s="339"/>
    </row>
    <row r="41" spans="1:14" s="142" customFormat="1" x14ac:dyDescent="0.35">
      <c r="A41" s="336" t="s">
        <v>611</v>
      </c>
    </row>
    <row r="42" spans="1:14" s="142" customFormat="1" x14ac:dyDescent="0.35">
      <c r="A42" s="337" t="s">
        <v>615</v>
      </c>
    </row>
    <row r="43" spans="1:14" s="142" customFormat="1" x14ac:dyDescent="0.35">
      <c r="A43" s="337" t="s">
        <v>616</v>
      </c>
    </row>
    <row r="44" spans="1:14" s="142" customFormat="1" x14ac:dyDescent="0.35">
      <c r="A44" s="337" t="s">
        <v>617</v>
      </c>
    </row>
    <row r="45" spans="1:14" s="142" customFormat="1" x14ac:dyDescent="0.35">
      <c r="A45" s="337" t="s">
        <v>618</v>
      </c>
    </row>
    <row r="46" spans="1:14" s="142" customFormat="1" x14ac:dyDescent="0.35">
      <c r="A46" s="340" t="s">
        <v>619</v>
      </c>
    </row>
    <row r="47" spans="1:14" s="142" customFormat="1" ht="10.5" customHeight="1" x14ac:dyDescent="0.35"/>
    <row r="48" spans="1:14" s="174" customFormat="1" x14ac:dyDescent="0.35">
      <c r="B48" s="182"/>
      <c r="J48" s="182"/>
      <c r="K48" s="182"/>
    </row>
  </sheetData>
  <mergeCells count="1">
    <mergeCell ref="J9:T12"/>
  </mergeCells>
  <hyperlinks>
    <hyperlink ref="A1" location="CONTENT!A1" display="CONTENT!A1" xr:uid="{6C712BCF-C74C-4E5F-A9AA-3677BE5080C6}"/>
  </hyperlinks>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P I F 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2 I c N f 6 s A A A D 4 A A A A E g A A A E N v b m Z p Z y 9 Q Y W N r Y W d l L n h t b I S P v Q 6 C M B z E d x P f g X S n X 2 y k l M F V E h O i c W 2 g w U b 4 1 9 B i e T c H H 8 l X E K K o m + P d / Z K 7 e 9 z u I h + 7 N r r q 3 h k L G W K Y o s h 5 B b V q L e g M g U W 5 X K / E T l V n 1 e h o o s G l o 6 s z d P L + k h I S Q s A h w b Z v C K e U k W O x L a u T 7 h T 6 w O Y / H B u Y a y u N p D i 8 1 k i O G U 8 w o 5 x j K s j i i s L A l + D T 4 j n 9 M c V m a P 3 Q a 6 k h 3 p e C L F K Q 9 w n 5 B A A A / / 8 D A F B L A w Q U A A I A C A A A A C E A 8 P e d g g M B A A D 4 A Q A A E w A A A E Z v c m 1 1 b G F z L 1 N l Y 3 R p b 2 4 x L m 2 M k E 1 r g 0 A Q h u 9 C / s O w v S g s Q s 4 h B 7 E p J J A e m k A P 4 m H V S Z X s h 4 y 7 k C D + 9 6 5 K 0 x I 8 d C + z P D P z z r z T Y W k b o + E 0 x / U m C L p a E F Z w F o X E N W x B o l 0 F 4 N / J O C r R k 9 2 t R B m n j g i 1 / T R 0 L Y y 5 h l G f v Q u F W z Z 3 s n z I U q O t L 8 n 5 L P D C 0 l r o r 1 H 8 3 i L z S l N p f C a h u 4 s h l R r p l B 6 T X T h P 4 3 3 P P r B l H K y n Y P F m B w 4 9 O w j 9 w 7 R T B d J E 3 7 B Y o E d B C z R p a b H 2 v k A P 7 n n a E D 0 8 7 X W H Z E d T f j l I L h Y J X l E 2 q v G / X 5 N J V c 3 2 w q c z c G C L n R x Q l P W k G k + 5 R y r M / E l y 3 9 e y 6 M 9 h o l X Q 6 P 9 t t f k G A A D / / w M A U E s B A i 0 A F A A G A A g A A A A h A C r d q k D S A A A A N w E A A B M A A A A A A A A A A A A A A A A A A A A A A F t D b 2 5 0 Z W 5 0 X 1 R 5 c G V z X S 5 4 b W x Q S w E C L Q A U A A I A C A A A A C E A 2 I c N f 6 s A A A D 4 A A A A E g A A A A A A A A A A A A A A A A A L A w A A Q 2 9 u Z m l n L 1 B h Y 2 t h Z 2 U u e G 1 s U E s B A i 0 A F A A C A A g A A A A h A P D 3 n Y I D A Q A A + A E A A B M A A A A A A A A A A A A A A A A A 5 g M A A E Z v c m 1 1 b G F z L 1 N l Y 3 R p b 2 4 x L m 1 Q S w U G A A A A A A M A A w D C A A A A G g U A A A A A E Q E A A O + 7 v z w / e G 1 s I H Z l c n N p b 2 4 9 I j E u M C I g c 3 R h b m R h b G 9 u Z T 0 i b m 8 i P z 4 N C 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U M A A A A A A A A c w w A A O + 7 v z w / e G 1 s I H Z l c n N p b 2 4 9 I j E u M C I g c 3 R h b m R h b G 9 u Z T 0 i b m 8 i P z 4 N C j x M b 2 N h b F B h Y 2 t h Z 2 V N Z X R h Z G F 0 Y U Z p b G U g e G 1 s b n M 6 e H N k P S J o d H R w O i 8 v d 3 d 3 L n c z L m 9 y Z y 8 y M D A x L 1 h N T F N j a G V t Y S I g e G 1 s b n M 6 e H N p P S J o d H R w O i 8 v d 3 d 3 L n c z L m 9 y Z y 8 y M D A x L 1 h N T F N j a G V t Y S 1 p b n N 0 Y W 5 j Z S I + P E l 0 Z W 1 z P j x J d G V t P j x J d G V t T G 9 j Y X R p b 2 4 + P E l 0 Z W 1 U e X B l P k Z v c m 1 1 b G E 8 L 0 l 0 Z W 1 U e X B l P j x J d G V t U G F 0 a D 5 T Z W N 0 a W 9 u M S 9 U Y W J s Z T E 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E y L T A 2 V D E 4 O j M 3 O j Q 3 L j k y O T k 3 N z R a I i 8 + P E V u d H J 5 I F R 5 c G U 9 I k Z p b G x D b 2 x 1 b W 5 U e X B l c y I g V m F s d W U 9 I n N C Z 1 V G Q l F V R k J R W T 0 i L z 4 8 R W 5 0 c n k g V H l w Z T 0 i R m l s b E N v b H V t b k 5 h b W V z I i B W Y W x 1 Z T 0 i c 1 s m c X V v d D t S Z X A m c X V v d D s s J n F 1 b 3 Q 7 S m F u J n F 1 b 3 Q 7 L C Z x d W 9 0 O 0 Z l Y i Z x d W 9 0 O y w m c X V v d D t N Y X I m c X V v d D s s J n F 1 b 3 Q 7 Q X B y J n F 1 b 3 Q 7 L C Z x d W 9 0 O 0 1 h e S Z x d W 9 0 O y w m c X V v d D t K d W 4 m c X V v d D s s J n F 1 b 3 Q 7 V G V 4 d C B B Z n R l c i B E Z W x p b W l 0 Z X I 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k 0 Y T J k Y m E z L W R h M j k t N D l j Y S 0 5 N D E 0 L T Q 1 N D E y N T R j N D Z m M i I v P j x F b n R y e S B U e X B l P S J S Z W x h d G l v b n N o a X B J b m Z v Q 2 9 u d G F p b m V y I i B W Y W x 1 Z T 0 i c 3 s m c X V v d D t j b 2 x 1 b W 5 D b 3 V u d C Z x d W 9 0 O z o 4 L C Z x d W 9 0 O 2 t l e U N v b H V t b k 5 h b W V z J n F 1 b 3 Q 7 O l t d L C Z x d W 9 0 O 3 F 1 Z X J 5 U m V s Y X R p b 2 5 z a G l w c y Z x d W 9 0 O z p b X S w m c X V v d D t j b 2 x 1 b W 5 J Z G V u d G l 0 a W V z J n F 1 b 3 Q 7 O l s m c X V v d D t T Z W N 0 a W 9 u M S 9 U Y W J s Z T E v Q X V 0 b 1 J l b W 9 2 Z W R D b 2 x 1 b W 5 z M S 5 7 U m V w L D B 9 J n F 1 b 3 Q 7 L C Z x d W 9 0 O 1 N l Y 3 R p b 2 4 x L 1 R h Y m x l M S 9 B d X R v U m V t b 3 Z l Z E N v b H V t b n M x L n t K Y W 4 s M X 0 m c X V v d D s s J n F 1 b 3 Q 7 U 2 V j d G l v b j E v V G F i b G U x L 0 F 1 d G 9 S Z W 1 v d m V k Q 2 9 s d W 1 u c z E u e 0 Z l Y i w y f S Z x d W 9 0 O y w m c X V v d D t T Z W N 0 a W 9 u M S 9 U Y W J s Z T E v Q X V 0 b 1 J l b W 9 2 Z W R D b 2 x 1 b W 5 z M S 5 7 T W F y L D N 9 J n F 1 b 3 Q 7 L C Z x d W 9 0 O 1 N l Y 3 R p b 2 4 x L 1 R h Y m x l M S 9 B d X R v U m V t b 3 Z l Z E N v b H V t b n M x L n t B c H I s N H 0 m c X V v d D s s J n F 1 b 3 Q 7 U 2 V j d G l v b j E v V G F i b G U x L 0 F 1 d G 9 S Z W 1 v d m V k Q 2 9 s d W 1 u c z E u e 0 1 h e S w 1 f S Z x d W 9 0 O y w m c X V v d D t T Z W N 0 a W 9 u M S 9 U Y W J s Z T E v Q X V 0 b 1 J l b W 9 2 Z W R D b 2 x 1 b W 5 z M S 5 7 S n V u L D Z 9 J n F 1 b 3 Q 7 L C Z x d W 9 0 O 1 N l Y 3 R p b 2 4 x L 1 R h Y m x l M S 9 B d X R v U m V t b 3 Z l Z E N v b H V t b n M x L n t U Z X h 0 I E F m d G V y I E R l b G l t a X R l c i w 3 f S Z x d W 9 0 O 1 0 s J n F 1 b 3 Q 7 Q 2 9 s d W 1 u Q 2 9 1 b n Q m c X V v d D s 6 O C w m c X V v d D t L Z X l D b 2 x 1 b W 5 O Y W 1 l c y Z x d W 9 0 O z p b X S w m c X V v d D t D b 2 x 1 b W 5 J Z G V u d G l 0 a W V z J n F 1 b 3 Q 7 O l s m c X V v d D t T Z W N 0 a W 9 u M S 9 U Y W J s Z T E v Q X V 0 b 1 J l b W 9 2 Z W R D b 2 x 1 b W 5 z M S 5 7 U m V w L D B 9 J n F 1 b 3 Q 7 L C Z x d W 9 0 O 1 N l Y 3 R p b 2 4 x L 1 R h Y m x l M S 9 B d X R v U m V t b 3 Z l Z E N v b H V t b n M x L n t K Y W 4 s M X 0 m c X V v d D s s J n F 1 b 3 Q 7 U 2 V j d G l v b j E v V G F i b G U x L 0 F 1 d G 9 S Z W 1 v d m V k Q 2 9 s d W 1 u c z E u e 0 Z l Y i w y f S Z x d W 9 0 O y w m c X V v d D t T Z W N 0 a W 9 u M S 9 U Y W J s Z T E v Q X V 0 b 1 J l b W 9 2 Z W R D b 2 x 1 b W 5 z M S 5 7 T W F y L D N 9 J n F 1 b 3 Q 7 L C Z x d W 9 0 O 1 N l Y 3 R p b 2 4 x L 1 R h Y m x l M S 9 B d X R v U m V t b 3 Z l Z E N v b H V t b n M x L n t B c H I s N H 0 m c X V v d D s s J n F 1 b 3 Q 7 U 2 V j d G l v b j E v V G F i b G U x L 0 F 1 d G 9 S Z W 1 v d m V k Q 2 9 s d W 1 u c z E u e 0 1 h e S w 1 f S Z x d W 9 0 O y w m c X V v d D t T Z W N 0 a W 9 u M S 9 U Y W J s Z T E v Q X V 0 b 1 J l b W 9 2 Z W R D b 2 x 1 b W 5 z M S 5 7 S n V u L D Z 9 J n F 1 b 3 Q 7 L C Z x d W 9 0 O 1 N l Y 3 R p b 2 4 x L 1 R h Y m x l M S 9 B d X R v U m V t b 3 Z l Z E N v b H V t b n M x L n t U Z X h 0 I E F m d G V y I E R l b G l t a X R l c i w 3 f S Z x d W 9 0 O 1 0 s J n F 1 b 3 Q 7 U m V s Y X R p b 2 5 z a G l w S W 5 m b y Z x d W 9 0 O z p b X X 0 i L z 4 8 R W 5 0 c n k g V H l w Z T 0 i U m V z d W x 0 V H l w Z S I g V m F s d W U 9 I n N F e G N l c H R p b 2 4 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R h Y m x l M S 9 T b 3 V y Y 2 U 8 L 0 l 0 Z W 1 Q Y X R o P j w v S X R l b U x v Y 2 F 0 a W 9 u P j x T d G F i b G V F b n R y a W V z L z 4 8 L 0 l 0 Z W 0 + P E l 0 Z W 0 + P E l 0 Z W 1 M b 2 N h d G l v b j 4 8 S X R l b V R 5 c G U + R m 9 y b X V s Y T w v S X R l b V R 5 c G U + P E l 0 Z W 1 Q Y X R o P l N l Y 3 R p b 2 4 x L 1 R h Y m x l M S 9 D a G F u Z 2 V k J T I w V H l w Z T w v S X R l b V B h d G g + P C 9 J d G V t T G 9 j Y X R p b 2 4 + P F N 0 Y W J s Z U V u d H J p Z X M v P j w v S X R l b T 4 8 S X R l b T 4 8 S X R l b U x v Y 2 F 0 a W 9 u P j x J d G V t V H l w Z T 5 G b 3 J t d W x h P C 9 J d G V t V H l w Z T 4 8 S X R l b V B h d G g + U 2 V j d G l v b j E v V G F i b G U x L 0 l u c 2 V y d G V k J T I w V G V 4 d C U y M E F m d G V y J T I w R G V s a W 1 p d G V y P C 9 J d G V t U G F 0 a D 4 8 L 0 l 0 Z W 1 M b 2 N h d G l v b j 4 8 U 3 R h Y m x l R W 5 0 c m l l c y 8 + P C 9 J d G V t P j x J d G V t P j x J d G V t T G 9 j Y X R p b 2 4 + P E l 0 Z W 1 U e X B l P k F s b E Z v c m 1 1 b G F z P C 9 J d G V t V H l w Z T 4 8 S X R l b V B h d G g + P C 9 J d G V t U G F 0 a D 4 8 L 0 l 0 Z W 1 M b 2 N h d G l v b j 4 8 U 3 R h Y m x l R W 5 0 c m l l c z 4 8 R W 5 0 c n k g V H l w Z T 0 i U X V l c n l H c m 9 1 c H M i I F Z h b H V l P S J z Q U F B Q U F B P T 0 i L z 4 8 R W 5 0 c n k g V H l w Z T 0 i U m V s Y X R p b 2 5 z a G l w c y I g V m F s d W U 9 I n N B Q U F B Q U E 9 P S I v P j w v U 3 R h Y m x l R W 5 0 c m l l c z 4 8 L 0 l 0 Z W 0 + P C 9 J d G V t c z 4 8 L 0 x v Y 2 F s U G F j a 2 F n Z U 1 l d G F k Y X R h R m l s Z T 4 W A A A A U E s F B g A A A A A A A A A A A A A A A A A A A A A A A C Y B A A A B A A A A 0 I y d 3 w E V 0 R G M e g D A T 8 K X 6 w E A A A D Y Q x X O Q B u h S L r g s 1 c K u 8 j 7 A A A A A A I A A A A A A B B m A A A A A Q A A I A A A A E o H w 0 i E m 8 G t s K U B W b z v S m t P R v + k E L x V y 9 j i w 9 T D a P L 5 A A A A A A 6 A A A A A A g A A I A A A A D V Q I W k / 2 U S M a P o 7 A B F 0 M m 4 O V C l L n P l 9 e 1 d j Y b u k j t 0 y U A A A A J R C V 5 s t / 0 2 P H O t B S L H l E y s k B + o 5 P C 8 7 2 1 0 G 1 S z R 5 H 5 p e x w 7 x W 5 t T S G 0 S C u B z s e w m T z I b i 4 y W l 5 S T r a + 8 l A U E L F U 2 0 d Q c G U z p f S p U u u g h + W v Q A A A A E f u A W + X i E V t S S e c g Y C x x d n y R 4 / + P R s h A E o m T M C E C 3 g T g i c W f A t T u l 5 v L r Q + H E X W n O I Y v f s 4 I W v F 1 h F x z l J P A u E = < / D a t a M a s h u p > 
</file>

<file path=customXml/itemProps1.xml><?xml version="1.0" encoding="utf-8"?>
<ds:datastoreItem xmlns:ds="http://schemas.openxmlformats.org/officeDocument/2006/customXml" ds:itemID="{5AF41A56-6B95-4A06-B736-F79CC99F9A4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vt:i4>
      </vt:variant>
    </vt:vector>
  </HeadingPairs>
  <TitlesOfParts>
    <vt:vector size="29" baseType="lpstr">
      <vt:lpstr>Sales Data</vt:lpstr>
      <vt:lpstr>Example Data</vt:lpstr>
      <vt:lpstr>Data</vt:lpstr>
      <vt:lpstr>Sample Data</vt:lpstr>
      <vt:lpstr>Math Rules</vt:lpstr>
      <vt:lpstr>CONTENT</vt:lpstr>
      <vt:lpstr>2_0_VLOOKUP Example</vt:lpstr>
      <vt:lpstr>2_0_V Lookup</vt:lpstr>
      <vt:lpstr>2_1_Index</vt:lpstr>
      <vt:lpstr>2_1_Match</vt:lpstr>
      <vt:lpstr>2_1_Index-Match Combo</vt:lpstr>
      <vt:lpstr>2_2_XLOOKUP</vt:lpstr>
      <vt:lpstr>2_3_Array Formulas</vt:lpstr>
      <vt:lpstr>2_3_Array</vt:lpstr>
      <vt:lpstr>2_4_GoalSeek</vt:lpstr>
      <vt:lpstr>2_4_Scenarios</vt:lpstr>
      <vt:lpstr>2_5_Named Ranges</vt:lpstr>
      <vt:lpstr>2_6_Dynamic Named Ranges</vt:lpstr>
      <vt:lpstr>2_7_Normal Charts</vt:lpstr>
      <vt:lpstr>2_7_Dynamic Charts</vt:lpstr>
      <vt:lpstr>2_8_Table</vt:lpstr>
      <vt:lpstr>2_8_PivotTable</vt:lpstr>
      <vt:lpstr>2_8_Pivot Table Practice</vt:lpstr>
      <vt:lpstr>2_9_Pivot Table Slicers</vt:lpstr>
      <vt:lpstr>2_10_Group</vt:lpstr>
      <vt:lpstr>2_10_Auto Outline</vt:lpstr>
      <vt:lpstr>2_11_Paste Special</vt:lpstr>
      <vt:lpstr>2_12_Subtotals</vt:lpstr>
      <vt:lpstr>JanSales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Sheri Tingle</dc:creator>
  <cp:lastModifiedBy>Sheri Tingle</cp:lastModifiedBy>
  <cp:lastPrinted>2024-03-27T22:47:55Z</cp:lastPrinted>
  <dcterms:created xsi:type="dcterms:W3CDTF">2023-12-06T08:47:28Z</dcterms:created>
  <dcterms:modified xsi:type="dcterms:W3CDTF">2025-02-24T03:34:01Z</dcterms:modified>
</cp:coreProperties>
</file>